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https://cprz.sharepoint.com/sites/03-Racunovodstvo/Shared Documents/2024/FINANCIJSKI IZVJEŠTAJI 2024/12-2024/"/>
    </mc:Choice>
  </mc:AlternateContent>
  <xr:revisionPtr revIDLastSave="21" documentId="11_BC7486DF868E863A9B0F1E6C6234A743A7F1B315" xr6:coauthVersionLast="47" xr6:coauthVersionMax="47" xr10:uidLastSave="{E6F89AFF-A35F-47D7-BDA6-6B8C7827F0D5}"/>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F306" i="9"/>
  <c r="H305" i="9"/>
  <c r="G305" i="9"/>
  <c r="F305" i="9"/>
  <c r="E305" i="9"/>
  <c r="B305" i="9" s="1"/>
  <c r="H304" i="9"/>
  <c r="G304" i="9"/>
  <c r="E304" i="9" s="1"/>
  <c r="F304" i="9"/>
  <c r="H303" i="9"/>
  <c r="G303" i="9"/>
  <c r="E303" i="9" s="1"/>
  <c r="B303" i="9" s="1"/>
  <c r="F303" i="9"/>
  <c r="H302" i="9"/>
  <c r="E302" i="9" s="1"/>
  <c r="B302" i="9" s="1"/>
  <c r="G302" i="9"/>
  <c r="F302" i="9"/>
  <c r="H301" i="9"/>
  <c r="G301" i="9"/>
  <c r="F301" i="9"/>
  <c r="E301" i="9"/>
  <c r="B301" i="9" s="1"/>
  <c r="H300" i="9"/>
  <c r="G300" i="9"/>
  <c r="F300" i="9"/>
  <c r="E300" i="9"/>
  <c r="B300" i="9" s="1"/>
  <c r="H299" i="9"/>
  <c r="G299" i="9"/>
  <c r="E299" i="9" s="1"/>
  <c r="B299" i="9" s="1"/>
  <c r="F299" i="9"/>
  <c r="H298" i="9"/>
  <c r="G298" i="9"/>
  <c r="F298" i="9"/>
  <c r="H297" i="9"/>
  <c r="G297" i="9"/>
  <c r="F297" i="9"/>
  <c r="E297" i="9"/>
  <c r="B297" i="9" s="1"/>
  <c r="H296" i="9"/>
  <c r="G296" i="9"/>
  <c r="E296" i="9" s="1"/>
  <c r="B296" i="9" s="1"/>
  <c r="F296" i="9"/>
  <c r="H295" i="9"/>
  <c r="G295" i="9"/>
  <c r="E295" i="9" s="1"/>
  <c r="B295" i="9" s="1"/>
  <c r="F295" i="9"/>
  <c r="H294" i="9"/>
  <c r="E294" i="9" s="1"/>
  <c r="B294" i="9" s="1"/>
  <c r="G294" i="9"/>
  <c r="F294" i="9"/>
  <c r="H293" i="9"/>
  <c r="G293" i="9"/>
  <c r="F293" i="9"/>
  <c r="E293" i="9"/>
  <c r="B293" i="9" s="1"/>
  <c r="H292" i="9"/>
  <c r="G292" i="9"/>
  <c r="F292" i="9"/>
  <c r="E292" i="9"/>
  <c r="F291" i="9"/>
  <c r="F290" i="9"/>
  <c r="H289" i="9"/>
  <c r="G289" i="9"/>
  <c r="F289" i="9"/>
  <c r="E289" i="9"/>
  <c r="B289" i="9" s="1"/>
  <c r="H288" i="9"/>
  <c r="G288" i="9"/>
  <c r="E288" i="9" s="1"/>
  <c r="B288" i="9" s="1"/>
  <c r="F288" i="9"/>
  <c r="H287" i="9"/>
  <c r="G287" i="9"/>
  <c r="E287" i="9" s="1"/>
  <c r="B287" i="9" s="1"/>
  <c r="F287" i="9"/>
  <c r="H286" i="9"/>
  <c r="E286" i="9" s="1"/>
  <c r="B286" i="9" s="1"/>
  <c r="G286" i="9"/>
  <c r="F286" i="9"/>
  <c r="F285" i="9"/>
  <c r="H284" i="9"/>
  <c r="G284" i="9"/>
  <c r="F284" i="9"/>
  <c r="E284" i="9"/>
  <c r="B284" i="9" s="1"/>
  <c r="H283" i="9"/>
  <c r="G283" i="9"/>
  <c r="E283" i="9" s="1"/>
  <c r="B283" i="9" s="1"/>
  <c r="F283" i="9"/>
  <c r="H282" i="9"/>
  <c r="G282" i="9"/>
  <c r="F282" i="9"/>
  <c r="F281" i="9"/>
  <c r="F280" i="9"/>
  <c r="F279" i="9"/>
  <c r="F278" i="9"/>
  <c r="F276" i="9"/>
  <c r="L275" i="9"/>
  <c r="F275" i="9" s="1"/>
  <c r="H275" i="9"/>
  <c r="F274" i="9"/>
  <c r="I273" i="9"/>
  <c r="H273" i="9"/>
  <c r="F273" i="9"/>
  <c r="B273" i="9" s="1"/>
  <c r="E273" i="9"/>
  <c r="E272" i="9"/>
  <c r="M271" i="9"/>
  <c r="L271" i="9"/>
  <c r="F271" i="9" s="1"/>
  <c r="B271" i="9" s="1"/>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c r="E266" i="9"/>
  <c r="B266" i="9" s="1"/>
  <c r="M265" i="9"/>
  <c r="L265" i="9"/>
  <c r="F265" i="9"/>
  <c r="E265" i="9"/>
  <c r="M264" i="9"/>
  <c r="L264" i="9"/>
  <c r="F264" i="9" s="1"/>
  <c r="E264" i="9"/>
  <c r="M263" i="9"/>
  <c r="L263" i="9"/>
  <c r="E263" i="9"/>
  <c r="M262" i="9"/>
  <c r="L262" i="9"/>
  <c r="F262" i="9" s="1"/>
  <c r="E262" i="9"/>
  <c r="M261" i="9"/>
  <c r="L261" i="9"/>
  <c r="F261" i="9"/>
  <c r="B261" i="9" s="1"/>
  <c r="E261" i="9"/>
  <c r="M260" i="9"/>
  <c r="L260" i="9"/>
  <c r="F260" i="9" s="1"/>
  <c r="B260" i="9" s="1"/>
  <c r="E260" i="9"/>
  <c r="M259" i="9"/>
  <c r="F259" i="9" s="1"/>
  <c r="B259" i="9" s="1"/>
  <c r="L259" i="9"/>
  <c r="E259" i="9"/>
  <c r="M258" i="9"/>
  <c r="L258" i="9"/>
  <c r="F258" i="9"/>
  <c r="E258" i="9"/>
  <c r="B258" i="9" s="1"/>
  <c r="M257" i="9"/>
  <c r="L257" i="9"/>
  <c r="F257" i="9"/>
  <c r="E257" i="9"/>
  <c r="M256" i="9"/>
  <c r="L256" i="9"/>
  <c r="F256" i="9" s="1"/>
  <c r="E256" i="9"/>
  <c r="M255" i="9"/>
  <c r="L255" i="9"/>
  <c r="E255" i="9"/>
  <c r="M254" i="9"/>
  <c r="L254" i="9"/>
  <c r="F254" i="9" s="1"/>
  <c r="E254" i="9"/>
  <c r="B254" i="9" s="1"/>
  <c r="M253" i="9"/>
  <c r="L253" i="9"/>
  <c r="F253" i="9"/>
  <c r="B253" i="9" s="1"/>
  <c r="E253" i="9"/>
  <c r="M252" i="9"/>
  <c r="L252" i="9"/>
  <c r="F252" i="9" s="1"/>
  <c r="B252" i="9" s="1"/>
  <c r="E252" i="9"/>
  <c r="M251" i="9"/>
  <c r="L251" i="9"/>
  <c r="E251" i="9"/>
  <c r="M250" i="9"/>
  <c r="L250" i="9"/>
  <c r="F250" i="9"/>
  <c r="E250" i="9"/>
  <c r="B250" i="9" s="1"/>
  <c r="M249" i="9"/>
  <c r="L249" i="9"/>
  <c r="F249" i="9"/>
  <c r="E249" i="9"/>
  <c r="M248" i="9"/>
  <c r="L248" i="9"/>
  <c r="F248" i="9" s="1"/>
  <c r="E248" i="9"/>
  <c r="B248" i="9" s="1"/>
  <c r="M247" i="9"/>
  <c r="L247" i="9"/>
  <c r="F247" i="9" s="1"/>
  <c r="B247" i="9" s="1"/>
  <c r="E247" i="9"/>
  <c r="M246" i="9"/>
  <c r="L246" i="9"/>
  <c r="F246" i="9" s="1"/>
  <c r="E246" i="9"/>
  <c r="B246" i="9" s="1"/>
  <c r="M245" i="9"/>
  <c r="L245" i="9"/>
  <c r="F245" i="9"/>
  <c r="E245" i="9"/>
  <c r="M244" i="9"/>
  <c r="L244" i="9"/>
  <c r="F244" i="9" s="1"/>
  <c r="B244" i="9" s="1"/>
  <c r="E244" i="9"/>
  <c r="M243" i="9"/>
  <c r="L243" i="9"/>
  <c r="E243" i="9"/>
  <c r="M242" i="9"/>
  <c r="L242" i="9"/>
  <c r="F242" i="9"/>
  <c r="E242" i="9"/>
  <c r="B242" i="9" s="1"/>
  <c r="M241" i="9"/>
  <c r="L241" i="9"/>
  <c r="F241" i="9"/>
  <c r="E241" i="9"/>
  <c r="B241" i="9" s="1"/>
  <c r="M240" i="9"/>
  <c r="L240" i="9"/>
  <c r="F240" i="9" s="1"/>
  <c r="E240" i="9"/>
  <c r="M239" i="9"/>
  <c r="L239" i="9"/>
  <c r="F239" i="9" s="1"/>
  <c r="B239" i="9" s="1"/>
  <c r="E239" i="9"/>
  <c r="M238" i="9"/>
  <c r="L238" i="9"/>
  <c r="F238" i="9" s="1"/>
  <c r="E238" i="9"/>
  <c r="B238" i="9" s="1"/>
  <c r="M237" i="9"/>
  <c r="L237" i="9"/>
  <c r="F237" i="9"/>
  <c r="E237" i="9"/>
  <c r="M236" i="9"/>
  <c r="L236" i="9"/>
  <c r="F236" i="9" s="1"/>
  <c r="B236" i="9" s="1"/>
  <c r="E236" i="9"/>
  <c r="M235" i="9"/>
  <c r="L235" i="9"/>
  <c r="E235" i="9"/>
  <c r="M234" i="9"/>
  <c r="L234" i="9"/>
  <c r="F234" i="9"/>
  <c r="E234" i="9"/>
  <c r="B234" i="9" s="1"/>
  <c r="M233" i="9"/>
  <c r="L233" i="9"/>
  <c r="F233" i="9"/>
  <c r="E233" i="9"/>
  <c r="B233" i="9" s="1"/>
  <c r="M232" i="9"/>
  <c r="L232" i="9"/>
  <c r="F232" i="9" s="1"/>
  <c r="E232" i="9"/>
  <c r="B232" i="9" s="1"/>
  <c r="M231" i="9"/>
  <c r="L231" i="9"/>
  <c r="F231" i="9" s="1"/>
  <c r="B231" i="9" s="1"/>
  <c r="E231" i="9"/>
  <c r="M230" i="9"/>
  <c r="L230" i="9"/>
  <c r="F230" i="9" s="1"/>
  <c r="E230" i="9"/>
  <c r="M229" i="9"/>
  <c r="L229" i="9"/>
  <c r="F229" i="9"/>
  <c r="E229" i="9"/>
  <c r="M228" i="9"/>
  <c r="L228" i="9"/>
  <c r="F228" i="9" s="1"/>
  <c r="B228" i="9" s="1"/>
  <c r="E228" i="9"/>
  <c r="M227" i="9"/>
  <c r="L227" i="9"/>
  <c r="F227" i="9" s="1"/>
  <c r="B227" i="9" s="1"/>
  <c r="E227" i="9"/>
  <c r="M226" i="9"/>
  <c r="L226" i="9"/>
  <c r="F226" i="9"/>
  <c r="E226" i="9"/>
  <c r="B226" i="9" s="1"/>
  <c r="M225" i="9"/>
  <c r="L225" i="9"/>
  <c r="F225" i="9"/>
  <c r="E225" i="9"/>
  <c r="B225" i="9" s="1"/>
  <c r="M224" i="9"/>
  <c r="L224" i="9"/>
  <c r="F224" i="9" s="1"/>
  <c r="E224" i="9"/>
  <c r="B224" i="9" s="1"/>
  <c r="M223" i="9"/>
  <c r="L223" i="9"/>
  <c r="E223" i="9"/>
  <c r="M222" i="9"/>
  <c r="L222" i="9"/>
  <c r="F222" i="9" s="1"/>
  <c r="E222" i="9"/>
  <c r="M221" i="9"/>
  <c r="L221" i="9"/>
  <c r="F221" i="9"/>
  <c r="E221" i="9"/>
  <c r="B221" i="9" s="1"/>
  <c r="M220" i="9"/>
  <c r="L220" i="9"/>
  <c r="F220" i="9" s="1"/>
  <c r="B220" i="9" s="1"/>
  <c r="E220" i="9"/>
  <c r="M219" i="9"/>
  <c r="L219" i="9"/>
  <c r="F219" i="9" s="1"/>
  <c r="B219" i="9" s="1"/>
  <c r="E219" i="9"/>
  <c r="M218" i="9"/>
  <c r="L218" i="9"/>
  <c r="F218" i="9"/>
  <c r="E218" i="9"/>
  <c r="B218" i="9" s="1"/>
  <c r="M217" i="9"/>
  <c r="L217" i="9"/>
  <c r="F217" i="9"/>
  <c r="E217" i="9"/>
  <c r="B217" i="9" s="1"/>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F134" i="9"/>
  <c r="H133" i="9"/>
  <c r="G133" i="9"/>
  <c r="F133" i="9"/>
  <c r="E133" i="9"/>
  <c r="B133" i="9" s="1"/>
  <c r="H132" i="9"/>
  <c r="G132" i="9"/>
  <c r="E132" i="9" s="1"/>
  <c r="F132" i="9"/>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E124" i="9" s="1"/>
  <c r="F124" i="9"/>
  <c r="H123" i="9"/>
  <c r="G123" i="9"/>
  <c r="E123" i="9" s="1"/>
  <c r="B123" i="9" s="1"/>
  <c r="F123" i="9"/>
  <c r="H122" i="9"/>
  <c r="G122" i="9"/>
  <c r="F122" i="9"/>
  <c r="H121" i="9"/>
  <c r="G121" i="9"/>
  <c r="F121" i="9"/>
  <c r="E121" i="9"/>
  <c r="B121" i="9" s="1"/>
  <c r="H120" i="9"/>
  <c r="G120" i="9"/>
  <c r="F120" i="9"/>
  <c r="E120" i="9"/>
  <c r="H119" i="9"/>
  <c r="G119" i="9"/>
  <c r="E119" i="9" s="1"/>
  <c r="B119" i="9" s="1"/>
  <c r="F119" i="9"/>
  <c r="H118" i="9"/>
  <c r="G118" i="9"/>
  <c r="E118" i="9" s="1"/>
  <c r="F118" i="9"/>
  <c r="B118" i="9"/>
  <c r="H117" i="9"/>
  <c r="G117" i="9"/>
  <c r="F117" i="9"/>
  <c r="E117" i="9"/>
  <c r="B117" i="9" s="1"/>
  <c r="H116" i="9"/>
  <c r="G116" i="9"/>
  <c r="E116" i="9" s="1"/>
  <c r="B116" i="9" s="1"/>
  <c r="F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E98" i="9" s="1"/>
  <c r="F98" i="9"/>
  <c r="B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E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E84" i="9" s="1"/>
  <c r="F84" i="9"/>
  <c r="H83" i="9"/>
  <c r="G83" i="9"/>
  <c r="E83" i="9" s="1"/>
  <c r="B83" i="9" s="1"/>
  <c r="F83" i="9"/>
  <c r="H82" i="9"/>
  <c r="G82" i="9"/>
  <c r="E82" i="9" s="1"/>
  <c r="B82" i="9" s="1"/>
  <c r="F82" i="9"/>
  <c r="H81" i="9"/>
  <c r="G81" i="9"/>
  <c r="F81" i="9"/>
  <c r="E81" i="9"/>
  <c r="B81" i="9" s="1"/>
  <c r="H80" i="9"/>
  <c r="G80" i="9"/>
  <c r="F80" i="9"/>
  <c r="E80" i="9"/>
  <c r="B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G74" i="9"/>
  <c r="F74" i="9"/>
  <c r="H73" i="9"/>
  <c r="G73" i="9"/>
  <c r="E73" i="9" s="1"/>
  <c r="B73" i="9" s="1"/>
  <c r="F73" i="9"/>
  <c r="H72" i="9"/>
  <c r="G72" i="9"/>
  <c r="F72" i="9"/>
  <c r="B72" i="9" s="1"/>
  <c r="E72" i="9"/>
  <c r="H71" i="9"/>
  <c r="G71" i="9"/>
  <c r="E71" i="9" s="1"/>
  <c r="B71" i="9" s="1"/>
  <c r="F71" i="9"/>
  <c r="H70" i="9"/>
  <c r="G70" i="9"/>
  <c r="F70" i="9"/>
  <c r="H69" i="9"/>
  <c r="G69" i="9"/>
  <c r="F69" i="9"/>
  <c r="E69" i="9"/>
  <c r="B69" i="9" s="1"/>
  <c r="H68" i="9"/>
  <c r="G68" i="9"/>
  <c r="F68" i="9"/>
  <c r="H67" i="9"/>
  <c r="G67" i="9"/>
  <c r="F67" i="9"/>
  <c r="E67" i="9"/>
  <c r="B67" i="9" s="1"/>
  <c r="H66" i="9"/>
  <c r="G66" i="9"/>
  <c r="F66" i="9"/>
  <c r="H65" i="9"/>
  <c r="G65" i="9"/>
  <c r="E65" i="9" s="1"/>
  <c r="B65" i="9" s="1"/>
  <c r="F65" i="9"/>
  <c r="H64" i="9"/>
  <c r="G64" i="9"/>
  <c r="F64" i="9"/>
  <c r="B64" i="9" s="1"/>
  <c r="E64" i="9"/>
  <c r="H63" i="9"/>
  <c r="G63" i="9"/>
  <c r="E63" i="9" s="1"/>
  <c r="B63" i="9" s="1"/>
  <c r="F63" i="9"/>
  <c r="H62" i="9"/>
  <c r="G62" i="9"/>
  <c r="F62" i="9"/>
  <c r="H61" i="9"/>
  <c r="G61" i="9"/>
  <c r="F61" i="9"/>
  <c r="E61" i="9"/>
  <c r="B61" i="9" s="1"/>
  <c r="H60" i="9"/>
  <c r="G60" i="9"/>
  <c r="F60" i="9"/>
  <c r="H59" i="9"/>
  <c r="G59" i="9"/>
  <c r="F59" i="9"/>
  <c r="E59" i="9"/>
  <c r="B59" i="9" s="1"/>
  <c r="H58" i="9"/>
  <c r="E58" i="9" s="1"/>
  <c r="B58" i="9" s="1"/>
  <c r="G58" i="9"/>
  <c r="F58" i="9"/>
  <c r="H57" i="9"/>
  <c r="G57" i="9"/>
  <c r="F57" i="9"/>
  <c r="E57" i="9"/>
  <c r="B57" i="9" s="1"/>
  <c r="H56" i="9"/>
  <c r="G56" i="9"/>
  <c r="F56" i="9"/>
  <c r="E56" i="9"/>
  <c r="B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E50" i="9" s="1"/>
  <c r="B50" i="9" s="1"/>
  <c r="G50" i="9"/>
  <c r="F50" i="9"/>
  <c r="H49" i="9"/>
  <c r="G49" i="9"/>
  <c r="E49" i="9" s="1"/>
  <c r="B49" i="9" s="1"/>
  <c r="F49" i="9"/>
  <c r="H48" i="9"/>
  <c r="G48" i="9"/>
  <c r="F48" i="9"/>
  <c r="B48" i="9" s="1"/>
  <c r="E48" i="9"/>
  <c r="H47" i="9"/>
  <c r="G47" i="9"/>
  <c r="E47" i="9" s="1"/>
  <c r="B47" i="9" s="1"/>
  <c r="F47" i="9"/>
  <c r="H46" i="9"/>
  <c r="G46" i="9"/>
  <c r="F46" i="9"/>
  <c r="H45" i="9"/>
  <c r="G45" i="9"/>
  <c r="F45" i="9"/>
  <c r="E45" i="9"/>
  <c r="B45" i="9" s="1"/>
  <c r="H44" i="9"/>
  <c r="G44" i="9"/>
  <c r="F44" i="9"/>
  <c r="H43" i="9"/>
  <c r="G43" i="9"/>
  <c r="F43" i="9"/>
  <c r="E43" i="9"/>
  <c r="B43" i="9"/>
  <c r="H42" i="9"/>
  <c r="E42" i="9" s="1"/>
  <c r="B42" i="9" s="1"/>
  <c r="G42" i="9"/>
  <c r="F42" i="9"/>
  <c r="H41" i="9"/>
  <c r="G41" i="9"/>
  <c r="E41" i="9" s="1"/>
  <c r="B41" i="9" s="1"/>
  <c r="F41" i="9"/>
  <c r="H40" i="9"/>
  <c r="G40" i="9"/>
  <c r="F40" i="9"/>
  <c r="E40" i="9"/>
  <c r="B40" i="9" s="1"/>
  <c r="H39" i="9"/>
  <c r="G39" i="9"/>
  <c r="F39" i="9"/>
  <c r="H38" i="9"/>
  <c r="G38" i="9"/>
  <c r="E38" i="9" s="1"/>
  <c r="B38" i="9" s="1"/>
  <c r="F38" i="9"/>
  <c r="H37" i="9"/>
  <c r="G37" i="9"/>
  <c r="F37" i="9"/>
  <c r="B37" i="9" s="1"/>
  <c r="E37" i="9"/>
  <c r="H36" i="9"/>
  <c r="E36" i="9" s="1"/>
  <c r="B36" i="9" s="1"/>
  <c r="G36" i="9"/>
  <c r="F36" i="9"/>
  <c r="H35" i="9"/>
  <c r="G35" i="9"/>
  <c r="F35" i="9"/>
  <c r="H34" i="9"/>
  <c r="G34" i="9"/>
  <c r="F34" i="9"/>
  <c r="E34" i="9"/>
  <c r="B34" i="9" s="1"/>
  <c r="H33" i="9"/>
  <c r="E33" i="9" s="1"/>
  <c r="B33" i="9" s="1"/>
  <c r="G33" i="9"/>
  <c r="F33" i="9"/>
  <c r="H32" i="9"/>
  <c r="G32" i="9"/>
  <c r="E32" i="9" s="1"/>
  <c r="B32" i="9" s="1"/>
  <c r="F32" i="9"/>
  <c r="H31" i="9"/>
  <c r="G31" i="9"/>
  <c r="E31" i="9" s="1"/>
  <c r="B31" i="9" s="1"/>
  <c r="F31" i="9"/>
  <c r="H30" i="9"/>
  <c r="G30" i="9"/>
  <c r="E30" i="9" s="1"/>
  <c r="B30" i="9" s="1"/>
  <c r="F30" i="9"/>
  <c r="H29" i="9"/>
  <c r="G29" i="9"/>
  <c r="F29" i="9"/>
  <c r="B29" i="9" s="1"/>
  <c r="E29" i="9"/>
  <c r="H28" i="9"/>
  <c r="E28" i="9" s="1"/>
  <c r="B28" i="9" s="1"/>
  <c r="G28" i="9"/>
  <c r="F28" i="9"/>
  <c r="H27" i="9"/>
  <c r="G27" i="9"/>
  <c r="F27" i="9"/>
  <c r="H26" i="9"/>
  <c r="G26" i="9"/>
  <c r="F26" i="9"/>
  <c r="E26" i="9"/>
  <c r="B26" i="9" s="1"/>
  <c r="H25" i="9"/>
  <c r="E25" i="9" s="1"/>
  <c r="B25" i="9" s="1"/>
  <c r="G25" i="9"/>
  <c r="F25" i="9"/>
  <c r="H24" i="9"/>
  <c r="G24" i="9"/>
  <c r="E24" i="9" s="1"/>
  <c r="B24" i="9" s="1"/>
  <c r="F24" i="9"/>
  <c r="H23" i="9"/>
  <c r="G23" i="9"/>
  <c r="F23" i="9"/>
  <c r="H22" i="9"/>
  <c r="G22" i="9"/>
  <c r="E22" i="9" s="1"/>
  <c r="B22" i="9" s="1"/>
  <c r="F22" i="9"/>
  <c r="F21" i="9"/>
  <c r="F4" i="9"/>
  <c r="O3" i="9"/>
  <c r="G275" i="9" s="1"/>
  <c r="I3" i="9"/>
  <c r="H3" i="9"/>
  <c r="G3" i="9"/>
  <c r="D101" i="8"/>
  <c r="D95" i="8"/>
  <c r="D90" i="8"/>
  <c r="D85" i="8"/>
  <c r="D80" i="8"/>
  <c r="C1555" i="1" s="1"/>
  <c r="H1555" i="1" s="1"/>
  <c r="D75" i="8"/>
  <c r="D70" i="8"/>
  <c r="D65" i="8"/>
  <c r="D60" i="8"/>
  <c r="D55" i="8"/>
  <c r="D50" i="8"/>
  <c r="D44" i="8"/>
  <c r="D36" i="8"/>
  <c r="D26" i="8"/>
  <c r="D24" i="8"/>
  <c r="D18" i="8"/>
  <c r="D8" i="8"/>
  <c r="D6" i="8"/>
  <c r="E44" i="7"/>
  <c r="D44" i="7"/>
  <c r="E39" i="7"/>
  <c r="E38" i="7" s="1"/>
  <c r="I31" i="3" s="1"/>
  <c r="D39" i="7"/>
  <c r="D38" i="7" s="1"/>
  <c r="E30" i="7"/>
  <c r="D30" i="7"/>
  <c r="E23" i="7"/>
  <c r="E22" i="7" s="1"/>
  <c r="D23" i="7"/>
  <c r="E14" i="7"/>
  <c r="D14" i="7"/>
  <c r="E7" i="7"/>
  <c r="D7" i="7"/>
  <c r="D6" i="7" s="1"/>
  <c r="E6" i="7"/>
  <c r="F140" i="6"/>
  <c r="F139" i="6"/>
  <c r="F138" i="6"/>
  <c r="F137" i="6"/>
  <c r="F136" i="6"/>
  <c r="F135" i="6"/>
  <c r="F134" i="6"/>
  <c r="F133" i="6"/>
  <c r="F132" i="6"/>
  <c r="F131" i="6"/>
  <c r="E130" i="6"/>
  <c r="E129" i="6" s="1"/>
  <c r="D130" i="6"/>
  <c r="D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E245" i="5" s="1"/>
  <c r="D246" i="5"/>
  <c r="D245" i="5" s="1"/>
  <c r="F244" i="5"/>
  <c r="F243" i="5"/>
  <c r="E242" i="5"/>
  <c r="E238" i="5" s="1"/>
  <c r="D242" i="5"/>
  <c r="F242" i="5" s="1"/>
  <c r="F241" i="5"/>
  <c r="F240" i="5"/>
  <c r="E239" i="5"/>
  <c r="D239" i="5"/>
  <c r="F239" i="5" s="1"/>
  <c r="D238" i="5"/>
  <c r="D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F180" i="5"/>
  <c r="E180" i="5"/>
  <c r="D180" i="5"/>
  <c r="F179" i="5"/>
  <c r="F178" i="5"/>
  <c r="F177"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F79" i="5"/>
  <c r="E79" i="5"/>
  <c r="E78" i="5" s="1"/>
  <c r="D79" i="5"/>
  <c r="D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F602" i="4"/>
  <c r="F601" i="4"/>
  <c r="F600" i="4"/>
  <c r="F599" i="4"/>
  <c r="E599" i="4"/>
  <c r="D599" i="4"/>
  <c r="F598" i="4"/>
  <c r="F597" i="4"/>
  <c r="F596" i="4"/>
  <c r="F595" i="4"/>
  <c r="F594" i="4"/>
  <c r="E594" i="4"/>
  <c r="D594" i="4"/>
  <c r="F593" i="4"/>
  <c r="F592" i="4"/>
  <c r="F591" i="4"/>
  <c r="F590" i="4"/>
  <c r="E590" i="4"/>
  <c r="D590" i="4"/>
  <c r="F589" i="4"/>
  <c r="F588" i="4"/>
  <c r="F587" i="4"/>
  <c r="E587" i="4"/>
  <c r="D587" i="4"/>
  <c r="F586" i="4"/>
  <c r="F585" i="4"/>
  <c r="E585" i="4"/>
  <c r="D585" i="4"/>
  <c r="F584" i="4"/>
  <c r="F583" i="4"/>
  <c r="F582" i="4"/>
  <c r="E581" i="4"/>
  <c r="E580" i="4" s="1"/>
  <c r="D581" i="4"/>
  <c r="D580" i="4" s="1"/>
  <c r="F580" i="4" s="1"/>
  <c r="F579" i="4"/>
  <c r="F578" i="4"/>
  <c r="E577" i="4"/>
  <c r="E567" i="4" s="1"/>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D530" i="4"/>
  <c r="F530" i="4" s="1"/>
  <c r="E529" i="4"/>
  <c r="E528" i="4" s="1"/>
  <c r="D529" i="4"/>
  <c r="F527" i="4"/>
  <c r="F526" i="4"/>
  <c r="E525" i="4"/>
  <c r="E515" i="4" s="1"/>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s="1"/>
  <c r="F484" i="4" s="1"/>
  <c r="F483" i="4"/>
  <c r="F482" i="4"/>
  <c r="F481" i="4"/>
  <c r="E481" i="4"/>
  <c r="D481" i="4"/>
  <c r="F480" i="4"/>
  <c r="F479" i="4"/>
  <c r="E478" i="4"/>
  <c r="D478" i="4"/>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D460" i="4"/>
  <c r="F460" i="4" s="1"/>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F418" i="4"/>
  <c r="E418" i="4"/>
  <c r="D418" i="4"/>
  <c r="E417" i="4"/>
  <c r="E644" i="4" s="1"/>
  <c r="D638" i="1" s="1"/>
  <c r="D417" i="4"/>
  <c r="F417" i="4" s="1"/>
  <c r="F416" i="4"/>
  <c r="E416" i="4"/>
  <c r="E643" i="4" s="1"/>
  <c r="D416" i="4"/>
  <c r="D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s="1"/>
  <c r="F262" i="4"/>
  <c r="F261" i="4"/>
  <c r="F260" i="4"/>
  <c r="F259" i="4"/>
  <c r="E259" i="4"/>
  <c r="D259" i="4"/>
  <c r="F258" i="4"/>
  <c r="F257" i="4"/>
  <c r="F256" i="4"/>
  <c r="F255" i="4"/>
  <c r="F254" i="4"/>
  <c r="F253" i="4"/>
  <c r="E253" i="4"/>
  <c r="E252" i="4" s="1"/>
  <c r="D253" i="4"/>
  <c r="D252" i="4" s="1"/>
  <c r="F252" i="4" s="1"/>
  <c r="F251" i="4"/>
  <c r="F250" i="4"/>
  <c r="F249" i="4"/>
  <c r="F248" i="4"/>
  <c r="F247" i="4"/>
  <c r="E247" i="4"/>
  <c r="D247" i="4"/>
  <c r="F246" i="4"/>
  <c r="F245" i="4"/>
  <c r="F244" i="4"/>
  <c r="E244" i="4"/>
  <c r="D244" i="4"/>
  <c r="F243" i="4"/>
  <c r="F242" i="4"/>
  <c r="F241" i="4"/>
  <c r="E240" i="4"/>
  <c r="D240" i="4"/>
  <c r="F239" i="4"/>
  <c r="F238" i="4"/>
  <c r="F237" i="4"/>
  <c r="E236" i="4"/>
  <c r="D236" i="4"/>
  <c r="F236" i="4" s="1"/>
  <c r="F235" i="4"/>
  <c r="F234" i="4"/>
  <c r="F233" i="4"/>
  <c r="F232" i="4"/>
  <c r="F231" i="4"/>
  <c r="E231" i="4"/>
  <c r="D231" i="4"/>
  <c r="F230" i="4"/>
  <c r="F229" i="4"/>
  <c r="F228" i="4"/>
  <c r="E228" i="4"/>
  <c r="D228" i="4"/>
  <c r="F227" i="4"/>
  <c r="F226" i="4"/>
  <c r="F225" i="4"/>
  <c r="E225" i="4"/>
  <c r="D225" i="4"/>
  <c r="E224" i="4"/>
  <c r="F223" i="4"/>
  <c r="F222" i="4"/>
  <c r="F221" i="4"/>
  <c r="F220" i="4"/>
  <c r="E219" i="4"/>
  <c r="D219" i="4"/>
  <c r="F218" i="4"/>
  <c r="F217" i="4"/>
  <c r="E216" i="4"/>
  <c r="D216" i="4"/>
  <c r="F216" i="4" s="1"/>
  <c r="E215"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F164" i="4" s="1"/>
  <c r="D164" i="4"/>
  <c r="D163" i="4" s="1"/>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D140" i="4"/>
  <c r="F140" i="4" s="1"/>
  <c r="F139" i="4"/>
  <c r="E139" i="4"/>
  <c r="D139" i="4"/>
  <c r="F138" i="4"/>
  <c r="F137" i="4"/>
  <c r="F136" i="4"/>
  <c r="F135" i="4"/>
  <c r="E134" i="4"/>
  <c r="E133" i="4" s="1"/>
  <c r="D134" i="4"/>
  <c r="F132" i="4"/>
  <c r="F131" i="4"/>
  <c r="F130" i="4"/>
  <c r="F129" i="4"/>
  <c r="F128" i="4"/>
  <c r="E128" i="4"/>
  <c r="D128" i="4"/>
  <c r="F127" i="4"/>
  <c r="F126" i="4"/>
  <c r="E125" i="4"/>
  <c r="E124" i="4" s="1"/>
  <c r="D120" i="1" s="1"/>
  <c r="D125"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F54" i="4"/>
  <c r="E54" i="4"/>
  <c r="D54" i="4"/>
  <c r="F53" i="4"/>
  <c r="F52" i="4"/>
  <c r="F51" i="4"/>
  <c r="E51" i="4"/>
  <c r="D51" i="4"/>
  <c r="F50" i="4"/>
  <c r="D50"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H1576" i="1"/>
  <c r="C1576" i="1"/>
  <c r="G1576" i="1" s="1"/>
  <c r="C1575" i="1"/>
  <c r="C1574" i="1"/>
  <c r="G1573" i="1"/>
  <c r="C1573" i="1"/>
  <c r="H1573" i="1" s="1"/>
  <c r="H1572" i="1"/>
  <c r="G1572" i="1"/>
  <c r="C1572" i="1"/>
  <c r="H1571" i="1"/>
  <c r="G1571" i="1"/>
  <c r="C1571" i="1"/>
  <c r="C1570" i="1"/>
  <c r="H1570" i="1" s="1"/>
  <c r="H1569" i="1"/>
  <c r="C1569" i="1"/>
  <c r="G1569" i="1" s="1"/>
  <c r="H1568" i="1"/>
  <c r="C1568" i="1"/>
  <c r="G1568" i="1" s="1"/>
  <c r="C1567" i="1"/>
  <c r="C1566" i="1"/>
  <c r="G1565" i="1"/>
  <c r="C1565" i="1"/>
  <c r="H1565" i="1" s="1"/>
  <c r="H1564" i="1"/>
  <c r="G1564" i="1"/>
  <c r="C1564" i="1"/>
  <c r="H1563" i="1"/>
  <c r="G1563" i="1"/>
  <c r="C1563" i="1"/>
  <c r="C1562" i="1"/>
  <c r="H1562" i="1" s="1"/>
  <c r="H1561" i="1"/>
  <c r="C1561" i="1"/>
  <c r="G1561" i="1" s="1"/>
  <c r="H1560" i="1"/>
  <c r="C1560" i="1"/>
  <c r="G1560" i="1" s="1"/>
  <c r="C1559" i="1"/>
  <c r="C1558" i="1"/>
  <c r="G1557" i="1"/>
  <c r="C1557" i="1"/>
  <c r="H1557" i="1" s="1"/>
  <c r="H1556" i="1"/>
  <c r="G1556" i="1"/>
  <c r="C1556" i="1"/>
  <c r="G1555" i="1"/>
  <c r="C1554" i="1"/>
  <c r="H1554" i="1" s="1"/>
  <c r="H1553" i="1"/>
  <c r="C1553" i="1"/>
  <c r="G1553" i="1" s="1"/>
  <c r="H1552" i="1"/>
  <c r="C1552" i="1"/>
  <c r="G1552" i="1" s="1"/>
  <c r="C1551" i="1"/>
  <c r="C1550" i="1"/>
  <c r="G1549" i="1"/>
  <c r="C1549" i="1"/>
  <c r="H1549" i="1" s="1"/>
  <c r="H1548" i="1"/>
  <c r="G1548" i="1"/>
  <c r="C1548" i="1"/>
  <c r="H1547" i="1"/>
  <c r="G1547" i="1"/>
  <c r="C1547" i="1"/>
  <c r="C1546" i="1"/>
  <c r="H1546" i="1" s="1"/>
  <c r="H1545" i="1"/>
  <c r="C1545" i="1"/>
  <c r="G1545" i="1" s="1"/>
  <c r="H1544" i="1"/>
  <c r="C1544" i="1"/>
  <c r="G1544" i="1" s="1"/>
  <c r="C1543" i="1"/>
  <c r="C1542" i="1"/>
  <c r="H1541" i="1"/>
  <c r="G1541" i="1"/>
  <c r="C1541" i="1"/>
  <c r="H1540" i="1"/>
  <c r="G1540" i="1"/>
  <c r="C1540" i="1"/>
  <c r="H1539" i="1"/>
  <c r="G1539" i="1"/>
  <c r="C1539" i="1"/>
  <c r="C1538" i="1"/>
  <c r="H1538" i="1" s="1"/>
  <c r="H1537" i="1"/>
  <c r="C1537" i="1"/>
  <c r="G1537" i="1" s="1"/>
  <c r="H1536" i="1"/>
  <c r="C1536" i="1"/>
  <c r="G1536" i="1" s="1"/>
  <c r="C1535" i="1"/>
  <c r="C1534" i="1"/>
  <c r="H1533" i="1"/>
  <c r="G1533" i="1"/>
  <c r="C1533" i="1"/>
  <c r="H1532" i="1"/>
  <c r="G1532" i="1"/>
  <c r="C1532" i="1"/>
  <c r="H1531" i="1"/>
  <c r="G1531" i="1"/>
  <c r="C1531" i="1"/>
  <c r="C1530" i="1"/>
  <c r="H1530" i="1" s="1"/>
  <c r="H1529" i="1"/>
  <c r="C1529" i="1"/>
  <c r="G1529" i="1" s="1"/>
  <c r="H1528" i="1"/>
  <c r="C1528" i="1"/>
  <c r="G1528" i="1" s="1"/>
  <c r="C1527" i="1"/>
  <c r="C1526" i="1"/>
  <c r="H1525" i="1"/>
  <c r="G1525" i="1"/>
  <c r="C1525" i="1"/>
  <c r="H1523" i="1"/>
  <c r="G1523" i="1"/>
  <c r="C1523" i="1"/>
  <c r="C1522" i="1"/>
  <c r="H1521" i="1"/>
  <c r="C1521" i="1"/>
  <c r="G1521" i="1" s="1"/>
  <c r="H1520" i="1"/>
  <c r="C1520" i="1"/>
  <c r="G1520" i="1" s="1"/>
  <c r="G1519" i="1"/>
  <c r="C1519" i="1"/>
  <c r="H1519" i="1" s="1"/>
  <c r="H1516" i="1"/>
  <c r="G1516" i="1"/>
  <c r="C1516" i="1"/>
  <c r="H1515" i="1"/>
  <c r="G1515" i="1"/>
  <c r="C1515" i="1"/>
  <c r="C1514" i="1"/>
  <c r="H1513" i="1"/>
  <c r="C1513" i="1"/>
  <c r="G1513" i="1" s="1"/>
  <c r="H1512" i="1"/>
  <c r="C1512" i="1"/>
  <c r="G1512" i="1" s="1"/>
  <c r="C1511" i="1"/>
  <c r="C1510" i="1"/>
  <c r="H1509" i="1"/>
  <c r="G1509" i="1"/>
  <c r="C1509" i="1"/>
  <c r="H1508" i="1"/>
  <c r="G1508" i="1"/>
  <c r="C1508" i="1"/>
  <c r="H1507" i="1"/>
  <c r="G1507" i="1"/>
  <c r="C1507" i="1"/>
  <c r="C1506" i="1"/>
  <c r="H1505" i="1"/>
  <c r="C1505" i="1"/>
  <c r="G1505" i="1" s="1"/>
  <c r="H1504" i="1"/>
  <c r="C1504" i="1"/>
  <c r="G1504" i="1" s="1"/>
  <c r="G1503" i="1"/>
  <c r="C1503" i="1"/>
  <c r="H1503" i="1" s="1"/>
  <c r="C1502" i="1"/>
  <c r="H1501" i="1"/>
  <c r="G1501" i="1"/>
  <c r="C1501" i="1"/>
  <c r="H1500" i="1"/>
  <c r="G1500" i="1"/>
  <c r="C1500" i="1"/>
  <c r="H1499" i="1"/>
  <c r="G1499" i="1"/>
  <c r="C1499" i="1"/>
  <c r="C1498" i="1"/>
  <c r="H1497" i="1"/>
  <c r="C1497" i="1"/>
  <c r="G1497" i="1" s="1"/>
  <c r="H1496" i="1"/>
  <c r="C1496" i="1"/>
  <c r="G1496" i="1" s="1"/>
  <c r="G1495" i="1"/>
  <c r="C1495" i="1"/>
  <c r="H1495" i="1" s="1"/>
  <c r="C1494" i="1"/>
  <c r="H1493" i="1"/>
  <c r="G1493" i="1"/>
  <c r="C1493" i="1"/>
  <c r="H1492" i="1"/>
  <c r="G1492" i="1"/>
  <c r="C1492" i="1"/>
  <c r="H1491" i="1"/>
  <c r="G1491" i="1"/>
  <c r="C1491" i="1"/>
  <c r="C1490" i="1"/>
  <c r="H1489" i="1"/>
  <c r="C1489" i="1"/>
  <c r="G1489" i="1" s="1"/>
  <c r="H1488" i="1"/>
  <c r="C1488" i="1"/>
  <c r="G1488" i="1" s="1"/>
  <c r="C1487" i="1"/>
  <c r="C1486" i="1"/>
  <c r="H1485" i="1"/>
  <c r="G1485" i="1"/>
  <c r="C1485" i="1"/>
  <c r="H1484" i="1"/>
  <c r="G1484" i="1"/>
  <c r="C1484" i="1"/>
  <c r="H1483" i="1"/>
  <c r="G1483" i="1"/>
  <c r="C1483" i="1"/>
  <c r="C1482" i="1"/>
  <c r="H1481" i="1"/>
  <c r="C1481" i="1"/>
  <c r="G1481" i="1" s="1"/>
  <c r="H1480" i="1"/>
  <c r="C1480" i="1"/>
  <c r="G1480" i="1" s="1"/>
  <c r="D1479" i="1"/>
  <c r="C1479" i="1"/>
  <c r="D1478" i="1"/>
  <c r="C1478" i="1"/>
  <c r="D1477" i="1"/>
  <c r="C1477" i="1"/>
  <c r="J1476" i="1"/>
  <c r="H1476" i="1"/>
  <c r="G1476" i="1"/>
  <c r="I1476" i="1" s="1"/>
  <c r="D1476" i="1"/>
  <c r="C1476" i="1"/>
  <c r="D1475" i="1"/>
  <c r="C1475" i="1"/>
  <c r="D1474" i="1"/>
  <c r="C1474" i="1"/>
  <c r="J1473" i="1"/>
  <c r="H1473" i="1"/>
  <c r="G1473" i="1"/>
  <c r="I1473" i="1" s="1"/>
  <c r="D1473" i="1"/>
  <c r="C1473" i="1"/>
  <c r="D1472" i="1"/>
  <c r="C1472" i="1"/>
  <c r="G1471" i="1"/>
  <c r="D1471" i="1"/>
  <c r="C1471" i="1"/>
  <c r="H1470" i="1"/>
  <c r="G1470" i="1"/>
  <c r="D1470" i="1"/>
  <c r="C1470" i="1"/>
  <c r="G1469" i="1"/>
  <c r="D1469" i="1"/>
  <c r="H1469" i="1" s="1"/>
  <c r="C1469" i="1"/>
  <c r="D1468" i="1"/>
  <c r="C1468" i="1"/>
  <c r="J1467" i="1"/>
  <c r="H1467" i="1"/>
  <c r="G1467" i="1"/>
  <c r="I1467" i="1" s="1"/>
  <c r="D1467" i="1"/>
  <c r="C1467" i="1"/>
  <c r="D1466" i="1"/>
  <c r="C1466" i="1"/>
  <c r="D1465" i="1"/>
  <c r="C1465" i="1"/>
  <c r="D1464" i="1"/>
  <c r="C1464" i="1"/>
  <c r="J1463" i="1"/>
  <c r="H1463" i="1"/>
  <c r="G1463" i="1"/>
  <c r="I1463" i="1" s="1"/>
  <c r="D1463" i="1"/>
  <c r="C1463" i="1"/>
  <c r="H1462" i="1"/>
  <c r="D1462" i="1"/>
  <c r="C1462" i="1"/>
  <c r="D1461" i="1"/>
  <c r="C1461" i="1"/>
  <c r="J1460" i="1"/>
  <c r="H1460" i="1"/>
  <c r="G1460" i="1"/>
  <c r="I1460" i="1" s="1"/>
  <c r="D1460" i="1"/>
  <c r="C1460" i="1"/>
  <c r="D1459" i="1"/>
  <c r="C1459" i="1"/>
  <c r="G1458" i="1"/>
  <c r="D1458" i="1"/>
  <c r="C1458" i="1"/>
  <c r="D1457" i="1"/>
  <c r="C1457" i="1"/>
  <c r="J1456" i="1"/>
  <c r="H1456" i="1"/>
  <c r="G1456" i="1"/>
  <c r="I1456" i="1" s="1"/>
  <c r="D1456" i="1"/>
  <c r="C1456" i="1"/>
  <c r="D1455" i="1"/>
  <c r="C1455" i="1"/>
  <c r="D1454" i="1"/>
  <c r="C1454" i="1"/>
  <c r="D1453" i="1"/>
  <c r="D1452" i="1"/>
  <c r="C1452" i="1"/>
  <c r="D1451" i="1"/>
  <c r="C1451" i="1"/>
  <c r="J1450" i="1"/>
  <c r="H1450" i="1"/>
  <c r="G1450" i="1"/>
  <c r="I1450" i="1" s="1"/>
  <c r="D1450" i="1"/>
  <c r="C1450" i="1"/>
  <c r="D1449" i="1"/>
  <c r="C1449" i="1"/>
  <c r="D1448" i="1"/>
  <c r="C1448" i="1"/>
  <c r="D1447" i="1"/>
  <c r="C1447" i="1"/>
  <c r="J1446" i="1"/>
  <c r="H1446" i="1"/>
  <c r="G1446" i="1"/>
  <c r="I1446" i="1" s="1"/>
  <c r="D1446" i="1"/>
  <c r="C1446" i="1"/>
  <c r="H1445" i="1"/>
  <c r="G1445" i="1"/>
  <c r="D1445" i="1"/>
  <c r="C1445" i="1"/>
  <c r="J1445" i="1" s="1"/>
  <c r="J1444" i="1"/>
  <c r="D1444" i="1"/>
  <c r="C1444" i="1"/>
  <c r="H1443" i="1"/>
  <c r="D1443" i="1"/>
  <c r="G1443" i="1" s="1"/>
  <c r="I1443" i="1" s="1"/>
  <c r="C1443" i="1"/>
  <c r="J1443" i="1" s="1"/>
  <c r="D1442" i="1"/>
  <c r="C1442" i="1"/>
  <c r="H1441" i="1"/>
  <c r="G1441" i="1"/>
  <c r="D1441" i="1"/>
  <c r="C1441" i="1"/>
  <c r="J1441" i="1" s="1"/>
  <c r="D1440" i="1"/>
  <c r="C1440" i="1"/>
  <c r="H1439" i="1"/>
  <c r="D1439" i="1"/>
  <c r="G1439" i="1" s="1"/>
  <c r="I1439" i="1" s="1"/>
  <c r="C1439" i="1"/>
  <c r="J1439" i="1" s="1"/>
  <c r="H1438" i="1"/>
  <c r="G1438" i="1"/>
  <c r="D1438" i="1"/>
  <c r="C1438" i="1"/>
  <c r="H1437" i="1"/>
  <c r="D1437" i="1"/>
  <c r="G1437" i="1" s="1"/>
  <c r="C1437" i="1"/>
  <c r="H1434" i="1"/>
  <c r="G1434" i="1"/>
  <c r="D1434" i="1"/>
  <c r="C1434" i="1"/>
  <c r="H1433" i="1"/>
  <c r="D1433" i="1"/>
  <c r="G1433" i="1" s="1"/>
  <c r="C1433" i="1"/>
  <c r="H1432" i="1"/>
  <c r="G1432" i="1"/>
  <c r="D1432" i="1"/>
  <c r="C1432" i="1"/>
  <c r="H1431" i="1"/>
  <c r="D1431" i="1"/>
  <c r="G1431" i="1" s="1"/>
  <c r="C1431" i="1"/>
  <c r="H1430" i="1"/>
  <c r="G1430" i="1"/>
  <c r="D1430" i="1"/>
  <c r="C1430" i="1"/>
  <c r="H1429" i="1"/>
  <c r="D1429" i="1"/>
  <c r="G1429" i="1" s="1"/>
  <c r="C1429" i="1"/>
  <c r="H1428" i="1"/>
  <c r="G1428" i="1"/>
  <c r="D1428" i="1"/>
  <c r="C1428" i="1"/>
  <c r="H1427" i="1"/>
  <c r="D1427" i="1"/>
  <c r="G1427" i="1" s="1"/>
  <c r="C1427" i="1"/>
  <c r="D1426" i="1"/>
  <c r="C1426" i="1"/>
  <c r="H1426" i="1" s="1"/>
  <c r="H1425" i="1"/>
  <c r="D1425" i="1"/>
  <c r="G1425" i="1" s="1"/>
  <c r="C1425" i="1"/>
  <c r="G1424" i="1"/>
  <c r="D1424" i="1"/>
  <c r="C1424" i="1"/>
  <c r="H1424" i="1" s="1"/>
  <c r="D1423" i="1"/>
  <c r="H1422" i="1"/>
  <c r="G1422" i="1"/>
  <c r="D1422" i="1"/>
  <c r="C1422" i="1"/>
  <c r="H1421" i="1"/>
  <c r="D1421" i="1"/>
  <c r="G1421" i="1" s="1"/>
  <c r="C1421" i="1"/>
  <c r="H1420" i="1"/>
  <c r="G1420" i="1"/>
  <c r="D1420" i="1"/>
  <c r="C1420" i="1"/>
  <c r="H1419" i="1"/>
  <c r="D1419" i="1"/>
  <c r="G1419" i="1" s="1"/>
  <c r="C1419" i="1"/>
  <c r="H1418" i="1"/>
  <c r="G1418" i="1"/>
  <c r="D1418" i="1"/>
  <c r="C1418" i="1"/>
  <c r="H1417" i="1"/>
  <c r="D1417" i="1"/>
  <c r="G1417" i="1" s="1"/>
  <c r="C1417" i="1"/>
  <c r="D1416" i="1"/>
  <c r="H1415" i="1"/>
  <c r="D1415" i="1"/>
  <c r="G1415" i="1" s="1"/>
  <c r="C1415" i="1"/>
  <c r="H1414" i="1"/>
  <c r="G1414" i="1"/>
  <c r="D1414" i="1"/>
  <c r="C1414" i="1"/>
  <c r="H1413" i="1"/>
  <c r="D1413" i="1"/>
  <c r="G1413" i="1" s="1"/>
  <c r="C1413" i="1"/>
  <c r="H1412" i="1"/>
  <c r="G1412" i="1"/>
  <c r="D1412" i="1"/>
  <c r="C1412" i="1"/>
  <c r="H1411" i="1"/>
  <c r="D1411" i="1"/>
  <c r="G1411" i="1" s="1"/>
  <c r="C1411" i="1"/>
  <c r="H1410" i="1"/>
  <c r="G1410" i="1"/>
  <c r="D1410" i="1"/>
  <c r="C1410" i="1"/>
  <c r="H1409" i="1"/>
  <c r="D1409" i="1"/>
  <c r="G1409" i="1" s="1"/>
  <c r="C1409" i="1"/>
  <c r="D1408" i="1"/>
  <c r="H1407"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H1401" i="1"/>
  <c r="D1401" i="1"/>
  <c r="G1401" i="1" s="1"/>
  <c r="C1401" i="1"/>
  <c r="H1400" i="1"/>
  <c r="G1400" i="1"/>
  <c r="D1400" i="1"/>
  <c r="C1400" i="1"/>
  <c r="H1399" i="1"/>
  <c r="D1399" i="1"/>
  <c r="G1399" i="1" s="1"/>
  <c r="C1399" i="1"/>
  <c r="H1398" i="1"/>
  <c r="G1398" i="1"/>
  <c r="D1398" i="1"/>
  <c r="C1398" i="1"/>
  <c r="H1397" i="1"/>
  <c r="D1397" i="1"/>
  <c r="G1397" i="1" s="1"/>
  <c r="C1397" i="1"/>
  <c r="H1396" i="1"/>
  <c r="G1396" i="1"/>
  <c r="D1396" i="1"/>
  <c r="C1396" i="1"/>
  <c r="H1395" i="1"/>
  <c r="D1395" i="1"/>
  <c r="G1395" i="1" s="1"/>
  <c r="C1395" i="1"/>
  <c r="H1394" i="1"/>
  <c r="G1394" i="1"/>
  <c r="D1394" i="1"/>
  <c r="C1394" i="1"/>
  <c r="C1393" i="1"/>
  <c r="H1392" i="1"/>
  <c r="G1392" i="1"/>
  <c r="D1392" i="1"/>
  <c r="C1392" i="1"/>
  <c r="H1391" i="1"/>
  <c r="D1391" i="1"/>
  <c r="G1391" i="1" s="1"/>
  <c r="C1391" i="1"/>
  <c r="H1390" i="1"/>
  <c r="G1390" i="1"/>
  <c r="D1390" i="1"/>
  <c r="C1390" i="1"/>
  <c r="H1389" i="1"/>
  <c r="D1389" i="1"/>
  <c r="G1389" i="1" s="1"/>
  <c r="C1389" i="1"/>
  <c r="H1388" i="1"/>
  <c r="G1388" i="1"/>
  <c r="D1388" i="1"/>
  <c r="C1388" i="1"/>
  <c r="H1387" i="1"/>
  <c r="D1387" i="1"/>
  <c r="G1387" i="1" s="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G1300" i="1"/>
  <c r="D1300" i="1"/>
  <c r="C1300" i="1"/>
  <c r="H1300" i="1" s="1"/>
  <c r="H1299" i="1"/>
  <c r="G1299" i="1"/>
  <c r="D1299" i="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H1277" i="1"/>
  <c r="G1277" i="1"/>
  <c r="D1277" i="1"/>
  <c r="C1277" i="1"/>
  <c r="G1276"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G1270" i="1"/>
  <c r="D1270" i="1"/>
  <c r="C1270" i="1"/>
  <c r="H1270" i="1" s="1"/>
  <c r="H1269" i="1"/>
  <c r="G1269" i="1"/>
  <c r="D1269" i="1"/>
  <c r="C1269" i="1"/>
  <c r="G1268" i="1"/>
  <c r="D1268" i="1"/>
  <c r="C1268" i="1"/>
  <c r="H1268" i="1" s="1"/>
  <c r="H1267" i="1"/>
  <c r="G1267" i="1"/>
  <c r="D1267" i="1"/>
  <c r="C1267" i="1"/>
  <c r="G1266" i="1"/>
  <c r="D1266" i="1"/>
  <c r="C1266" i="1"/>
  <c r="H1266" i="1" s="1"/>
  <c r="H1265" i="1"/>
  <c r="G1265" i="1"/>
  <c r="D1265" i="1"/>
  <c r="C1265" i="1"/>
  <c r="D1264" i="1"/>
  <c r="G1264" i="1" s="1"/>
  <c r="C1264" i="1"/>
  <c r="H1263" i="1"/>
  <c r="G1263" i="1"/>
  <c r="D1263" i="1"/>
  <c r="C1263" i="1"/>
  <c r="G1262" i="1"/>
  <c r="D1262" i="1"/>
  <c r="C1262" i="1"/>
  <c r="H1262" i="1" s="1"/>
  <c r="H1261" i="1"/>
  <c r="G1261" i="1"/>
  <c r="D1261" i="1"/>
  <c r="C1261" i="1"/>
  <c r="G1260" i="1"/>
  <c r="D1260" i="1"/>
  <c r="C1260" i="1"/>
  <c r="H1260" i="1" s="1"/>
  <c r="H1259" i="1"/>
  <c r="G1259" i="1"/>
  <c r="D1259" i="1"/>
  <c r="C1259" i="1"/>
  <c r="G1258" i="1"/>
  <c r="D1258" i="1"/>
  <c r="C1258" i="1"/>
  <c r="H1258" i="1" s="1"/>
  <c r="H1257" i="1"/>
  <c r="G1257" i="1"/>
  <c r="D1257" i="1"/>
  <c r="C1257" i="1"/>
  <c r="G1256" i="1"/>
  <c r="D1256" i="1"/>
  <c r="C1256" i="1"/>
  <c r="H1256" i="1" s="1"/>
  <c r="H1255" i="1"/>
  <c r="G1255" i="1"/>
  <c r="D1255" i="1"/>
  <c r="C1255" i="1"/>
  <c r="G1254" i="1"/>
  <c r="D1254" i="1"/>
  <c r="C1254" i="1"/>
  <c r="H1254" i="1" s="1"/>
  <c r="H1253" i="1"/>
  <c r="G1253" i="1"/>
  <c r="D1253" i="1"/>
  <c r="C1253" i="1"/>
  <c r="G1252" i="1"/>
  <c r="D1252" i="1"/>
  <c r="C1252" i="1"/>
  <c r="H1252" i="1" s="1"/>
  <c r="H1251" i="1"/>
  <c r="G1251" i="1"/>
  <c r="D1251" i="1"/>
  <c r="C1251" i="1"/>
  <c r="G1250" i="1"/>
  <c r="D1250" i="1"/>
  <c r="C1250" i="1"/>
  <c r="H1250" i="1" s="1"/>
  <c r="H1249" i="1"/>
  <c r="G1249" i="1"/>
  <c r="D1249" i="1"/>
  <c r="C1249" i="1"/>
  <c r="G1248" i="1"/>
  <c r="D1248" i="1"/>
  <c r="C1248" i="1"/>
  <c r="H1248" i="1" s="1"/>
  <c r="H1247" i="1"/>
  <c r="G1247" i="1"/>
  <c r="D1247" i="1"/>
  <c r="C1247" i="1"/>
  <c r="G1246" i="1"/>
  <c r="D1246" i="1"/>
  <c r="C1246" i="1"/>
  <c r="H1246" i="1" s="1"/>
  <c r="H1245" i="1"/>
  <c r="G1245" i="1"/>
  <c r="D1245" i="1"/>
  <c r="C1245" i="1"/>
  <c r="D1244" i="1"/>
  <c r="C1244" i="1"/>
  <c r="H1243" i="1"/>
  <c r="G1243" i="1"/>
  <c r="D1243" i="1"/>
  <c r="C1243" i="1"/>
  <c r="G1242" i="1"/>
  <c r="D1242" i="1"/>
  <c r="C1242" i="1"/>
  <c r="H1242" i="1" s="1"/>
  <c r="H1241" i="1"/>
  <c r="G1241" i="1"/>
  <c r="D1241" i="1"/>
  <c r="C1241" i="1"/>
  <c r="D1240" i="1"/>
  <c r="G1240" i="1" s="1"/>
  <c r="C1240" i="1"/>
  <c r="H1240" i="1" s="1"/>
  <c r="H1239" i="1"/>
  <c r="G1239" i="1"/>
  <c r="D1239" i="1"/>
  <c r="C1239" i="1"/>
  <c r="D1238" i="1"/>
  <c r="C1238" i="1"/>
  <c r="D1237" i="1"/>
  <c r="C1237" i="1"/>
  <c r="D1236" i="1"/>
  <c r="C1236" i="1"/>
  <c r="H1236" i="1" s="1"/>
  <c r="H1235" i="1"/>
  <c r="G1235" i="1"/>
  <c r="D1235" i="1"/>
  <c r="C1235" i="1"/>
  <c r="D1234" i="1"/>
  <c r="C1234" i="1"/>
  <c r="H1234" i="1" s="1"/>
  <c r="H1233" i="1"/>
  <c r="G1233" i="1"/>
  <c r="D1233" i="1"/>
  <c r="C1233" i="1"/>
  <c r="G1232" i="1"/>
  <c r="D1232" i="1"/>
  <c r="C1232" i="1"/>
  <c r="H1232" i="1" s="1"/>
  <c r="D1231" i="1"/>
  <c r="C1231" i="1"/>
  <c r="G1230" i="1"/>
  <c r="D1230" i="1"/>
  <c r="C1230" i="1"/>
  <c r="H1230" i="1" s="1"/>
  <c r="G1229" i="1"/>
  <c r="D1229" i="1"/>
  <c r="H1229" i="1" s="1"/>
  <c r="C1229" i="1"/>
  <c r="D1228" i="1"/>
  <c r="C1228" i="1"/>
  <c r="D1227" i="1"/>
  <c r="H1227" i="1" s="1"/>
  <c r="C1227" i="1"/>
  <c r="G1226" i="1"/>
  <c r="D1226" i="1"/>
  <c r="C1226" i="1"/>
  <c r="H1226" i="1" s="1"/>
  <c r="H1225" i="1"/>
  <c r="D1225" i="1"/>
  <c r="G1225" i="1" s="1"/>
  <c r="C1225" i="1"/>
  <c r="G1224" i="1"/>
  <c r="D1224" i="1"/>
  <c r="C1224" i="1"/>
  <c r="H1224" i="1" s="1"/>
  <c r="H1223" i="1"/>
  <c r="G1223" i="1"/>
  <c r="D1223" i="1"/>
  <c r="C1223" i="1"/>
  <c r="D1222" i="1"/>
  <c r="C1222" i="1"/>
  <c r="D1221" i="1"/>
  <c r="C1221" i="1"/>
  <c r="D1220" i="1"/>
  <c r="C1220" i="1"/>
  <c r="H1220" i="1" s="1"/>
  <c r="H1219" i="1"/>
  <c r="G1219" i="1"/>
  <c r="D1219" i="1"/>
  <c r="C1219" i="1"/>
  <c r="D1218" i="1"/>
  <c r="C1218" i="1"/>
  <c r="H1218" i="1" s="1"/>
  <c r="H1217" i="1"/>
  <c r="G1217" i="1"/>
  <c r="D1217" i="1"/>
  <c r="C1217" i="1"/>
  <c r="G1216" i="1"/>
  <c r="D1216" i="1"/>
  <c r="C1216" i="1"/>
  <c r="H1216" i="1" s="1"/>
  <c r="D1215" i="1"/>
  <c r="C1215" i="1"/>
  <c r="C1214" i="1"/>
  <c r="D1213" i="1"/>
  <c r="H1213" i="1" s="1"/>
  <c r="C1213" i="1"/>
  <c r="D1212" i="1"/>
  <c r="C1212" i="1"/>
  <c r="H1212" i="1" s="1"/>
  <c r="H1211" i="1"/>
  <c r="G1211" i="1"/>
  <c r="D1211" i="1"/>
  <c r="C1211" i="1"/>
  <c r="D1210" i="1"/>
  <c r="C1210" i="1"/>
  <c r="H1210" i="1" s="1"/>
  <c r="H1209" i="1"/>
  <c r="G1209" i="1"/>
  <c r="D1209" i="1"/>
  <c r="C1209" i="1"/>
  <c r="D1208" i="1"/>
  <c r="C1208" i="1"/>
  <c r="D1207" i="1"/>
  <c r="C1207" i="1"/>
  <c r="D1206" i="1"/>
  <c r="C1206" i="1"/>
  <c r="D1205" i="1"/>
  <c r="H1205" i="1" s="1"/>
  <c r="C1205" i="1"/>
  <c r="D1204" i="1"/>
  <c r="C1204" i="1"/>
  <c r="H1203" i="1"/>
  <c r="G1203" i="1"/>
  <c r="D1203" i="1"/>
  <c r="C1203" i="1"/>
  <c r="D1202" i="1"/>
  <c r="C1202" i="1"/>
  <c r="H1201" i="1"/>
  <c r="G1201" i="1"/>
  <c r="D1201" i="1"/>
  <c r="C1201" i="1"/>
  <c r="D1200" i="1"/>
  <c r="C1200" i="1"/>
  <c r="D1199" i="1"/>
  <c r="C1199" i="1"/>
  <c r="D1198" i="1"/>
  <c r="C1198" i="1"/>
  <c r="D1197" i="1"/>
  <c r="H1197" i="1" s="1"/>
  <c r="C1197" i="1"/>
  <c r="D1196" i="1"/>
  <c r="C1196" i="1"/>
  <c r="H1195" i="1"/>
  <c r="G1195" i="1"/>
  <c r="D1195" i="1"/>
  <c r="C1195" i="1"/>
  <c r="D1194" i="1"/>
  <c r="C1194" i="1"/>
  <c r="H1193" i="1"/>
  <c r="G1193" i="1"/>
  <c r="D1193" i="1"/>
  <c r="C1193" i="1"/>
  <c r="D1192" i="1"/>
  <c r="C1192" i="1"/>
  <c r="D1191" i="1"/>
  <c r="C1191" i="1"/>
  <c r="D1190" i="1"/>
  <c r="C1190" i="1"/>
  <c r="D1189" i="1"/>
  <c r="H1189" i="1" s="1"/>
  <c r="C1189" i="1"/>
  <c r="D1188" i="1"/>
  <c r="C1188" i="1"/>
  <c r="H1187" i="1"/>
  <c r="G1187" i="1"/>
  <c r="D1187" i="1"/>
  <c r="C1187" i="1"/>
  <c r="D1186" i="1"/>
  <c r="C1186" i="1"/>
  <c r="H1185" i="1"/>
  <c r="G1185" i="1"/>
  <c r="D1185" i="1"/>
  <c r="C1185" i="1"/>
  <c r="D1184" i="1"/>
  <c r="C1184" i="1"/>
  <c r="D1183" i="1"/>
  <c r="D1182" i="1"/>
  <c r="C1182" i="1"/>
  <c r="D1181" i="1"/>
  <c r="H1181" i="1" s="1"/>
  <c r="C1181" i="1"/>
  <c r="H1180" i="1"/>
  <c r="D1180" i="1"/>
  <c r="C1180" i="1"/>
  <c r="G1180" i="1" s="1"/>
  <c r="H1179" i="1"/>
  <c r="D1179" i="1"/>
  <c r="G1179" i="1" s="1"/>
  <c r="C1179" i="1"/>
  <c r="H1178" i="1"/>
  <c r="D1178" i="1"/>
  <c r="C1178" i="1"/>
  <c r="G1178" i="1" s="1"/>
  <c r="H1177" i="1"/>
  <c r="G1177" i="1"/>
  <c r="D1177" i="1"/>
  <c r="C1177" i="1"/>
  <c r="D1176" i="1"/>
  <c r="C1176" i="1"/>
  <c r="D1175" i="1"/>
  <c r="C1175" i="1"/>
  <c r="D1174" i="1"/>
  <c r="C1174" i="1"/>
  <c r="G1174" i="1" s="1"/>
  <c r="H1173" i="1"/>
  <c r="D1173" i="1"/>
  <c r="C1173" i="1"/>
  <c r="G1173" i="1" s="1"/>
  <c r="D1172" i="1"/>
  <c r="C1172" i="1"/>
  <c r="G1172" i="1" s="1"/>
  <c r="H1171" i="1"/>
  <c r="G1171" i="1"/>
  <c r="D1171" i="1"/>
  <c r="C1171" i="1"/>
  <c r="H1170" i="1"/>
  <c r="D1170" i="1"/>
  <c r="C1170" i="1"/>
  <c r="G1170" i="1" s="1"/>
  <c r="D1169" i="1"/>
  <c r="C1169" i="1"/>
  <c r="H1168" i="1"/>
  <c r="D1168" i="1"/>
  <c r="C1168" i="1"/>
  <c r="G1168" i="1" s="1"/>
  <c r="D1167" i="1"/>
  <c r="C1167" i="1"/>
  <c r="D1166" i="1"/>
  <c r="C1166" i="1"/>
  <c r="D1165" i="1"/>
  <c r="C1165" i="1"/>
  <c r="H1165" i="1" s="1"/>
  <c r="H1164" i="1"/>
  <c r="D1164" i="1"/>
  <c r="C1164" i="1"/>
  <c r="G1164" i="1" s="1"/>
  <c r="H1163" i="1"/>
  <c r="D1163" i="1"/>
  <c r="C1163" i="1"/>
  <c r="G1163" i="1" s="1"/>
  <c r="H1162" i="1"/>
  <c r="D1162" i="1"/>
  <c r="C1162" i="1"/>
  <c r="G1162" i="1" s="1"/>
  <c r="H1161" i="1"/>
  <c r="G1161" i="1"/>
  <c r="D1161" i="1"/>
  <c r="C1161" i="1"/>
  <c r="D1160" i="1"/>
  <c r="C1160" i="1"/>
  <c r="D1159" i="1"/>
  <c r="C1159" i="1"/>
  <c r="D1158" i="1"/>
  <c r="C1158" i="1"/>
  <c r="G1158" i="1" s="1"/>
  <c r="D1157" i="1"/>
  <c r="C1157" i="1"/>
  <c r="G1157" i="1" s="1"/>
  <c r="D1156" i="1"/>
  <c r="C1156" i="1"/>
  <c r="G1156" i="1" s="1"/>
  <c r="H1155" i="1"/>
  <c r="G1155" i="1"/>
  <c r="D1155" i="1"/>
  <c r="C1155" i="1"/>
  <c r="H1154" i="1"/>
  <c r="D1154" i="1"/>
  <c r="C1154" i="1"/>
  <c r="G1154" i="1" s="1"/>
  <c r="D1151" i="1"/>
  <c r="C1151" i="1"/>
  <c r="H1151" i="1" s="1"/>
  <c r="H1150" i="1"/>
  <c r="D1150" i="1"/>
  <c r="C1150" i="1"/>
  <c r="G1150" i="1" s="1"/>
  <c r="H1149" i="1"/>
  <c r="D1149" i="1"/>
  <c r="C1149" i="1"/>
  <c r="G1149" i="1" s="1"/>
  <c r="H1148" i="1"/>
  <c r="D1148" i="1"/>
  <c r="C1148" i="1"/>
  <c r="G1148" i="1" s="1"/>
  <c r="H1147" i="1"/>
  <c r="G1147" i="1"/>
  <c r="D1147" i="1"/>
  <c r="C1147" i="1"/>
  <c r="D1146" i="1"/>
  <c r="C1146" i="1"/>
  <c r="D1145" i="1"/>
  <c r="C1145" i="1"/>
  <c r="D1144" i="1"/>
  <c r="C1144" i="1"/>
  <c r="G1144" i="1" s="1"/>
  <c r="H1143" i="1"/>
  <c r="D1143" i="1"/>
  <c r="C1143" i="1"/>
  <c r="G1143" i="1" s="1"/>
  <c r="D1142" i="1"/>
  <c r="C1142" i="1"/>
  <c r="G1142" i="1" s="1"/>
  <c r="H1141" i="1"/>
  <c r="G1141" i="1"/>
  <c r="D1141" i="1"/>
  <c r="C1141" i="1"/>
  <c r="H1140" i="1"/>
  <c r="D1140" i="1"/>
  <c r="C1140" i="1"/>
  <c r="G1140" i="1" s="1"/>
  <c r="D1139" i="1"/>
  <c r="C1139" i="1"/>
  <c r="H1138" i="1"/>
  <c r="D1138" i="1"/>
  <c r="C1138" i="1"/>
  <c r="G1138" i="1" s="1"/>
  <c r="D1137" i="1"/>
  <c r="C1137" i="1"/>
  <c r="D1136" i="1"/>
  <c r="C1136" i="1"/>
  <c r="D1135" i="1"/>
  <c r="C1135" i="1"/>
  <c r="H1135" i="1" s="1"/>
  <c r="H1134" i="1"/>
  <c r="D1134" i="1"/>
  <c r="C1134" i="1"/>
  <c r="G1134" i="1" s="1"/>
  <c r="H1133" i="1"/>
  <c r="D1133" i="1"/>
  <c r="C1133" i="1"/>
  <c r="G1133" i="1" s="1"/>
  <c r="H1132" i="1"/>
  <c r="D1132" i="1"/>
  <c r="C1132" i="1"/>
  <c r="G1132" i="1" s="1"/>
  <c r="H1131" i="1"/>
  <c r="G1131" i="1"/>
  <c r="D1131" i="1"/>
  <c r="C1131" i="1"/>
  <c r="D1130" i="1"/>
  <c r="C1130" i="1"/>
  <c r="D1129" i="1"/>
  <c r="C1129" i="1"/>
  <c r="D1128" i="1"/>
  <c r="C1128" i="1"/>
  <c r="G1128" i="1" s="1"/>
  <c r="D1127" i="1"/>
  <c r="C1127" i="1"/>
  <c r="D1126" i="1"/>
  <c r="C1126" i="1"/>
  <c r="G1126" i="1" s="1"/>
  <c r="H1125" i="1"/>
  <c r="G1125" i="1"/>
  <c r="D1125" i="1"/>
  <c r="C1125" i="1"/>
  <c r="D1124" i="1"/>
  <c r="D1123" i="1"/>
  <c r="C1123" i="1"/>
  <c r="H1122" i="1"/>
  <c r="D1122" i="1"/>
  <c r="C1122" i="1"/>
  <c r="G1122" i="1" s="1"/>
  <c r="D1121" i="1"/>
  <c r="C1121" i="1"/>
  <c r="D1120" i="1"/>
  <c r="C1120" i="1"/>
  <c r="D1119" i="1"/>
  <c r="C1119" i="1"/>
  <c r="H1119" i="1" s="1"/>
  <c r="H1118" i="1"/>
  <c r="D1118" i="1"/>
  <c r="C1118" i="1"/>
  <c r="G1118" i="1" s="1"/>
  <c r="H1117" i="1"/>
  <c r="D1117" i="1"/>
  <c r="C1117" i="1"/>
  <c r="G1117" i="1" s="1"/>
  <c r="H1116" i="1"/>
  <c r="D1116" i="1"/>
  <c r="C1116" i="1"/>
  <c r="G1116" i="1" s="1"/>
  <c r="H1115" i="1"/>
  <c r="G1115" i="1"/>
  <c r="D1115" i="1"/>
  <c r="C1115" i="1"/>
  <c r="D1114" i="1"/>
  <c r="C1114" i="1"/>
  <c r="D1113" i="1"/>
  <c r="C1113" i="1"/>
  <c r="D1112" i="1"/>
  <c r="C1112" i="1"/>
  <c r="G1112" i="1" s="1"/>
  <c r="H1111" i="1"/>
  <c r="D1111" i="1"/>
  <c r="C1111" i="1"/>
  <c r="G1111" i="1" s="1"/>
  <c r="D1110" i="1"/>
  <c r="C1110" i="1"/>
  <c r="G1110" i="1" s="1"/>
  <c r="H1109" i="1"/>
  <c r="G1109" i="1"/>
  <c r="D1109" i="1"/>
  <c r="C1109" i="1"/>
  <c r="H1108" i="1"/>
  <c r="D1108" i="1"/>
  <c r="C1108" i="1"/>
  <c r="G1108" i="1" s="1"/>
  <c r="D1107" i="1"/>
  <c r="C1107" i="1"/>
  <c r="H1106" i="1"/>
  <c r="D1106" i="1"/>
  <c r="C1106" i="1"/>
  <c r="G1106" i="1" s="1"/>
  <c r="D1105" i="1"/>
  <c r="C1105" i="1"/>
  <c r="D1104" i="1"/>
  <c r="C1104" i="1"/>
  <c r="D1103" i="1"/>
  <c r="C1103" i="1"/>
  <c r="H1103" i="1" s="1"/>
  <c r="H1102" i="1"/>
  <c r="D1102" i="1"/>
  <c r="C1102" i="1"/>
  <c r="G1102" i="1" s="1"/>
  <c r="H1101" i="1"/>
  <c r="D1101" i="1"/>
  <c r="C1101" i="1"/>
  <c r="G1101" i="1" s="1"/>
  <c r="H1100" i="1"/>
  <c r="D1100" i="1"/>
  <c r="C1100" i="1"/>
  <c r="G1100" i="1" s="1"/>
  <c r="H1099" i="1"/>
  <c r="G1099" i="1"/>
  <c r="D1099" i="1"/>
  <c r="C1099" i="1"/>
  <c r="D1098" i="1"/>
  <c r="C1098" i="1"/>
  <c r="D1097" i="1"/>
  <c r="C1097" i="1"/>
  <c r="D1096" i="1"/>
  <c r="C1096" i="1"/>
  <c r="G1096" i="1" s="1"/>
  <c r="D1095" i="1"/>
  <c r="C1095" i="1"/>
  <c r="G1095" i="1" s="1"/>
  <c r="D1094" i="1"/>
  <c r="C1094" i="1"/>
  <c r="G1094" i="1" s="1"/>
  <c r="H1093" i="1"/>
  <c r="G1093" i="1"/>
  <c r="D1093" i="1"/>
  <c r="C1093" i="1"/>
  <c r="H1092" i="1"/>
  <c r="D1092" i="1"/>
  <c r="C1092" i="1"/>
  <c r="G1092" i="1" s="1"/>
  <c r="G1091" i="1"/>
  <c r="D1091" i="1"/>
  <c r="H1091" i="1" s="1"/>
  <c r="C1091" i="1"/>
  <c r="H1090" i="1"/>
  <c r="D1090" i="1"/>
  <c r="C1090" i="1"/>
  <c r="G1090" i="1" s="1"/>
  <c r="D1089" i="1"/>
  <c r="C1089" i="1"/>
  <c r="D1088" i="1"/>
  <c r="C1088" i="1"/>
  <c r="D1087" i="1"/>
  <c r="C1087" i="1"/>
  <c r="H1086" i="1"/>
  <c r="D1086" i="1"/>
  <c r="C1086" i="1"/>
  <c r="G1086" i="1" s="1"/>
  <c r="H1085" i="1"/>
  <c r="D1085" i="1"/>
  <c r="C1085" i="1"/>
  <c r="G1085" i="1" s="1"/>
  <c r="H1084" i="1"/>
  <c r="D1084" i="1"/>
  <c r="C1084" i="1"/>
  <c r="G1084" i="1" s="1"/>
  <c r="H1083" i="1"/>
  <c r="G1083" i="1"/>
  <c r="D1083" i="1"/>
  <c r="C1083" i="1"/>
  <c r="D1082" i="1"/>
  <c r="C1082" i="1"/>
  <c r="D1081" i="1"/>
  <c r="C1081" i="1"/>
  <c r="D1080" i="1"/>
  <c r="C1080" i="1"/>
  <c r="H1079" i="1"/>
  <c r="D1079" i="1"/>
  <c r="C1079" i="1"/>
  <c r="G1079" i="1" s="1"/>
  <c r="D1078" i="1"/>
  <c r="C1078" i="1"/>
  <c r="G1078" i="1" s="1"/>
  <c r="H1077" i="1"/>
  <c r="G1077" i="1"/>
  <c r="D1077" i="1"/>
  <c r="C1077" i="1"/>
  <c r="H1076" i="1"/>
  <c r="D1076" i="1"/>
  <c r="C1076" i="1"/>
  <c r="G1076" i="1" s="1"/>
  <c r="G1075" i="1"/>
  <c r="D1075" i="1"/>
  <c r="H1075" i="1" s="1"/>
  <c r="C1075" i="1"/>
  <c r="H1074" i="1"/>
  <c r="D1074" i="1"/>
  <c r="C1074" i="1"/>
  <c r="G1074" i="1" s="1"/>
  <c r="D1073" i="1"/>
  <c r="C1073" i="1"/>
  <c r="D1072" i="1"/>
  <c r="C1072" i="1"/>
  <c r="D1071" i="1"/>
  <c r="C1071" i="1"/>
  <c r="H1070" i="1"/>
  <c r="D1070" i="1"/>
  <c r="C1070" i="1"/>
  <c r="G1070" i="1" s="1"/>
  <c r="H1069" i="1"/>
  <c r="D1069" i="1"/>
  <c r="C1069" i="1"/>
  <c r="G1069" i="1" s="1"/>
  <c r="H1068" i="1"/>
  <c r="D1068" i="1"/>
  <c r="C1068" i="1"/>
  <c r="G1068" i="1" s="1"/>
  <c r="H1067" i="1"/>
  <c r="G1067"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H999" i="1" s="1"/>
  <c r="C999" i="1"/>
  <c r="D998" i="1"/>
  <c r="C998" i="1"/>
  <c r="D997" i="1"/>
  <c r="H997" i="1" s="1"/>
  <c r="C997" i="1"/>
  <c r="D996" i="1"/>
  <c r="G996" i="1" s="1"/>
  <c r="C996" i="1"/>
  <c r="D995" i="1"/>
  <c r="H995" i="1" s="1"/>
  <c r="C995" i="1"/>
  <c r="D994" i="1"/>
  <c r="C994" i="1"/>
  <c r="H993" i="1"/>
  <c r="G993" i="1"/>
  <c r="D993" i="1"/>
  <c r="C993" i="1"/>
  <c r="D992" i="1"/>
  <c r="C992" i="1"/>
  <c r="H992" i="1" s="1"/>
  <c r="H991" i="1"/>
  <c r="D991" i="1"/>
  <c r="G991" i="1" s="1"/>
  <c r="C991" i="1"/>
  <c r="D990" i="1"/>
  <c r="G990" i="1" s="1"/>
  <c r="C990" i="1"/>
  <c r="H989" i="1"/>
  <c r="G989" i="1"/>
  <c r="D989" i="1"/>
  <c r="C989" i="1"/>
  <c r="D988" i="1"/>
  <c r="C988" i="1"/>
  <c r="H988" i="1" s="1"/>
  <c r="D987" i="1"/>
  <c r="C987" i="1"/>
  <c r="D986" i="1"/>
  <c r="C986" i="1"/>
  <c r="H986" i="1" s="1"/>
  <c r="D985" i="1"/>
  <c r="D983" i="1"/>
  <c r="H983" i="1" s="1"/>
  <c r="C983" i="1"/>
  <c r="D982" i="1"/>
  <c r="G982" i="1" s="1"/>
  <c r="C982" i="1"/>
  <c r="D981" i="1"/>
  <c r="H981" i="1" s="1"/>
  <c r="C981" i="1"/>
  <c r="D980" i="1"/>
  <c r="C980" i="1"/>
  <c r="H979" i="1"/>
  <c r="G979" i="1"/>
  <c r="D979" i="1"/>
  <c r="C979" i="1"/>
  <c r="D978" i="1"/>
  <c r="C978" i="1"/>
  <c r="H978" i="1" s="1"/>
  <c r="H977" i="1"/>
  <c r="G977" i="1"/>
  <c r="D977" i="1"/>
  <c r="C977" i="1"/>
  <c r="D976" i="1"/>
  <c r="G976" i="1" s="1"/>
  <c r="C976" i="1"/>
  <c r="H975" i="1"/>
  <c r="G975" i="1"/>
  <c r="D975" i="1"/>
  <c r="C975" i="1"/>
  <c r="D974" i="1"/>
  <c r="C974" i="1"/>
  <c r="H974" i="1" s="1"/>
  <c r="D973" i="1"/>
  <c r="C973" i="1"/>
  <c r="D972" i="1"/>
  <c r="C972" i="1"/>
  <c r="H972" i="1" s="1"/>
  <c r="D971" i="1"/>
  <c r="H971" i="1" s="1"/>
  <c r="C971" i="1"/>
  <c r="G970" i="1"/>
  <c r="D970" i="1"/>
  <c r="C970" i="1"/>
  <c r="H969" i="1"/>
  <c r="G969" i="1"/>
  <c r="D969" i="1"/>
  <c r="C969" i="1"/>
  <c r="G968" i="1"/>
  <c r="D968" i="1"/>
  <c r="C968" i="1"/>
  <c r="D967" i="1"/>
  <c r="H967" i="1" s="1"/>
  <c r="C967" i="1"/>
  <c r="D966" i="1"/>
  <c r="G966" i="1" s="1"/>
  <c r="C966" i="1"/>
  <c r="D965" i="1"/>
  <c r="H965" i="1" s="1"/>
  <c r="C965" i="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G739" i="1"/>
  <c r="D739" i="1"/>
  <c r="C739" i="1"/>
  <c r="H739" i="1" s="1"/>
  <c r="D738" i="1"/>
  <c r="C738" i="1"/>
  <c r="G737" i="1"/>
  <c r="D737" i="1"/>
  <c r="C737" i="1"/>
  <c r="H737" i="1" s="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G656" i="1" s="1"/>
  <c r="H655" i="1"/>
  <c r="G655" i="1"/>
  <c r="D655" i="1"/>
  <c r="C655" i="1"/>
  <c r="D654" i="1"/>
  <c r="C654" i="1"/>
  <c r="G654" i="1" s="1"/>
  <c r="H653" i="1"/>
  <c r="G653" i="1"/>
  <c r="D653" i="1"/>
  <c r="C653" i="1"/>
  <c r="H652" i="1"/>
  <c r="D652" i="1"/>
  <c r="C652" i="1"/>
  <c r="G652" i="1" s="1"/>
  <c r="H651" i="1"/>
  <c r="G651" i="1"/>
  <c r="D651" i="1"/>
  <c r="C651" i="1"/>
  <c r="H650" i="1"/>
  <c r="D650" i="1"/>
  <c r="C650" i="1"/>
  <c r="G650" i="1" s="1"/>
  <c r="H649" i="1"/>
  <c r="G649" i="1"/>
  <c r="D649" i="1"/>
  <c r="C649" i="1"/>
  <c r="D648" i="1"/>
  <c r="C648" i="1"/>
  <c r="D647" i="1"/>
  <c r="C647" i="1"/>
  <c r="H647" i="1" s="1"/>
  <c r="H646" i="1"/>
  <c r="D646" i="1"/>
  <c r="C646" i="1"/>
  <c r="G646" i="1" s="1"/>
  <c r="H645" i="1"/>
  <c r="G645" i="1"/>
  <c r="D645" i="1"/>
  <c r="C645" i="1"/>
  <c r="H644" i="1"/>
  <c r="D644" i="1"/>
  <c r="C644" i="1"/>
  <c r="G644" i="1" s="1"/>
  <c r="H643" i="1"/>
  <c r="G643" i="1"/>
  <c r="D643" i="1"/>
  <c r="C643" i="1"/>
  <c r="D642" i="1"/>
  <c r="C642" i="1"/>
  <c r="H641" i="1"/>
  <c r="G641" i="1"/>
  <c r="D641" i="1"/>
  <c r="C641" i="1"/>
  <c r="H637" i="1"/>
  <c r="G637" i="1"/>
  <c r="D637" i="1"/>
  <c r="C637" i="1"/>
  <c r="H632" i="1"/>
  <c r="D632" i="1"/>
  <c r="C632" i="1"/>
  <c r="G632" i="1" s="1"/>
  <c r="H631" i="1"/>
  <c r="G631" i="1"/>
  <c r="D631" i="1"/>
  <c r="C631" i="1"/>
  <c r="H628" i="1"/>
  <c r="G628" i="1"/>
  <c r="D628" i="1"/>
  <c r="C628" i="1"/>
  <c r="H627" i="1"/>
  <c r="D627" i="1"/>
  <c r="C627" i="1"/>
  <c r="G627" i="1" s="1"/>
  <c r="D626" i="1"/>
  <c r="H626" i="1" s="1"/>
  <c r="C626" i="1"/>
  <c r="H625" i="1"/>
  <c r="D625" i="1"/>
  <c r="C625" i="1"/>
  <c r="G625" i="1" s="1"/>
  <c r="D624" i="1"/>
  <c r="H624" i="1" s="1"/>
  <c r="C624" i="1"/>
  <c r="D623" i="1"/>
  <c r="C623" i="1"/>
  <c r="G623" i="1" s="1"/>
  <c r="D622" i="1"/>
  <c r="H622" i="1" s="1"/>
  <c r="C622" i="1"/>
  <c r="D621" i="1"/>
  <c r="C621" i="1"/>
  <c r="D620" i="1"/>
  <c r="H620" i="1" s="1"/>
  <c r="C620" i="1"/>
  <c r="D619" i="1"/>
  <c r="C619" i="1"/>
  <c r="D618" i="1"/>
  <c r="H618" i="1" s="1"/>
  <c r="C618" i="1"/>
  <c r="H617" i="1"/>
  <c r="D617" i="1"/>
  <c r="C617" i="1"/>
  <c r="G617" i="1" s="1"/>
  <c r="D616" i="1"/>
  <c r="H616" i="1" s="1"/>
  <c r="C616" i="1"/>
  <c r="H615" i="1"/>
  <c r="D615" i="1"/>
  <c r="C615" i="1"/>
  <c r="G615" i="1" s="1"/>
  <c r="D614" i="1"/>
  <c r="H614" i="1" s="1"/>
  <c r="C614" i="1"/>
  <c r="D613" i="1"/>
  <c r="C613" i="1"/>
  <c r="G613" i="1" s="1"/>
  <c r="D612" i="1"/>
  <c r="H612" i="1" s="1"/>
  <c r="C612" i="1"/>
  <c r="H611" i="1"/>
  <c r="D611" i="1"/>
  <c r="C611" i="1"/>
  <c r="G611" i="1" s="1"/>
  <c r="D610" i="1"/>
  <c r="H610" i="1" s="1"/>
  <c r="C610" i="1"/>
  <c r="H609" i="1"/>
  <c r="D609" i="1"/>
  <c r="C609" i="1"/>
  <c r="G609" i="1" s="1"/>
  <c r="D608" i="1"/>
  <c r="H608" i="1" s="1"/>
  <c r="C608" i="1"/>
  <c r="D607" i="1"/>
  <c r="C607" i="1"/>
  <c r="G607" i="1" s="1"/>
  <c r="D606" i="1"/>
  <c r="H606" i="1" s="1"/>
  <c r="C606" i="1"/>
  <c r="D605" i="1"/>
  <c r="C605" i="1"/>
  <c r="D604" i="1"/>
  <c r="H604" i="1" s="1"/>
  <c r="C604" i="1"/>
  <c r="D603" i="1"/>
  <c r="C603" i="1"/>
  <c r="D602" i="1"/>
  <c r="H602" i="1" s="1"/>
  <c r="C602" i="1"/>
  <c r="H601" i="1"/>
  <c r="D601" i="1"/>
  <c r="C601" i="1"/>
  <c r="G601" i="1" s="1"/>
  <c r="D600" i="1"/>
  <c r="H600" i="1" s="1"/>
  <c r="C600" i="1"/>
  <c r="H599" i="1"/>
  <c r="D599" i="1"/>
  <c r="C599" i="1"/>
  <c r="G599" i="1" s="1"/>
  <c r="D598" i="1"/>
  <c r="H598" i="1" s="1"/>
  <c r="C598" i="1"/>
  <c r="D597" i="1"/>
  <c r="C597" i="1"/>
  <c r="G597" i="1" s="1"/>
  <c r="D596" i="1"/>
  <c r="H596" i="1" s="1"/>
  <c r="C596" i="1"/>
  <c r="H595" i="1"/>
  <c r="D595" i="1"/>
  <c r="C595" i="1"/>
  <c r="G595" i="1" s="1"/>
  <c r="D594" i="1"/>
  <c r="H594" i="1" s="1"/>
  <c r="C594" i="1"/>
  <c r="H593" i="1"/>
  <c r="D593" i="1"/>
  <c r="C593" i="1"/>
  <c r="G593" i="1" s="1"/>
  <c r="D592" i="1"/>
  <c r="H592" i="1" s="1"/>
  <c r="C592" i="1"/>
  <c r="D591" i="1"/>
  <c r="C591" i="1"/>
  <c r="G591" i="1" s="1"/>
  <c r="D590" i="1"/>
  <c r="H590" i="1" s="1"/>
  <c r="C590" i="1"/>
  <c r="D589" i="1"/>
  <c r="C589" i="1"/>
  <c r="D588" i="1"/>
  <c r="H588" i="1" s="1"/>
  <c r="C588" i="1"/>
  <c r="D587" i="1"/>
  <c r="C587" i="1"/>
  <c r="D586" i="1"/>
  <c r="H586" i="1" s="1"/>
  <c r="C586" i="1"/>
  <c r="H585" i="1"/>
  <c r="D585" i="1"/>
  <c r="C585" i="1"/>
  <c r="G585" i="1" s="1"/>
  <c r="D584" i="1"/>
  <c r="H584" i="1" s="1"/>
  <c r="C584" i="1"/>
  <c r="H583" i="1"/>
  <c r="D583" i="1"/>
  <c r="C583" i="1"/>
  <c r="G583" i="1" s="1"/>
  <c r="D582" i="1"/>
  <c r="H582" i="1" s="1"/>
  <c r="C582" i="1"/>
  <c r="D581" i="1"/>
  <c r="C581" i="1"/>
  <c r="G581" i="1" s="1"/>
  <c r="D580" i="1"/>
  <c r="C580" i="1"/>
  <c r="H579" i="1"/>
  <c r="D579" i="1"/>
  <c r="C579" i="1"/>
  <c r="G579" i="1" s="1"/>
  <c r="D578" i="1"/>
  <c r="C578" i="1"/>
  <c r="H577" i="1"/>
  <c r="D577" i="1"/>
  <c r="C577" i="1"/>
  <c r="G577" i="1" s="1"/>
  <c r="D576" i="1"/>
  <c r="C576" i="1"/>
  <c r="D575" i="1"/>
  <c r="C575" i="1"/>
  <c r="G575" i="1" s="1"/>
  <c r="D574" i="1"/>
  <c r="C574" i="1"/>
  <c r="D573" i="1"/>
  <c r="C573" i="1"/>
  <c r="D572" i="1"/>
  <c r="C572" i="1"/>
  <c r="D571" i="1"/>
  <c r="C571" i="1"/>
  <c r="D570" i="1"/>
  <c r="C570" i="1"/>
  <c r="H569" i="1"/>
  <c r="D569" i="1"/>
  <c r="C569" i="1"/>
  <c r="G569" i="1" s="1"/>
  <c r="D568" i="1"/>
  <c r="C568" i="1"/>
  <c r="H567" i="1"/>
  <c r="D567" i="1"/>
  <c r="C567" i="1"/>
  <c r="G567" i="1" s="1"/>
  <c r="D566" i="1"/>
  <c r="C566" i="1"/>
  <c r="D565" i="1"/>
  <c r="C565" i="1"/>
  <c r="G565" i="1" s="1"/>
  <c r="D564" i="1"/>
  <c r="C564" i="1"/>
  <c r="H563" i="1"/>
  <c r="D563" i="1"/>
  <c r="C563" i="1"/>
  <c r="G563" i="1" s="1"/>
  <c r="D562" i="1"/>
  <c r="C562" i="1"/>
  <c r="D561" i="1"/>
  <c r="D560" i="1"/>
  <c r="C560" i="1"/>
  <c r="D559" i="1"/>
  <c r="C559" i="1"/>
  <c r="G559" i="1" s="1"/>
  <c r="D558" i="1"/>
  <c r="C558" i="1"/>
  <c r="D557" i="1"/>
  <c r="C557" i="1"/>
  <c r="D556" i="1"/>
  <c r="C556" i="1"/>
  <c r="D555" i="1"/>
  <c r="C555" i="1"/>
  <c r="D554" i="1"/>
  <c r="C554" i="1"/>
  <c r="H553" i="1"/>
  <c r="D553" i="1"/>
  <c r="C553" i="1"/>
  <c r="G553" i="1" s="1"/>
  <c r="D552" i="1"/>
  <c r="C552" i="1"/>
  <c r="H551" i="1"/>
  <c r="D551" i="1"/>
  <c r="C551" i="1"/>
  <c r="G551" i="1" s="1"/>
  <c r="D550" i="1"/>
  <c r="C550" i="1"/>
  <c r="D549" i="1"/>
  <c r="C549" i="1"/>
  <c r="G549" i="1" s="1"/>
  <c r="D548" i="1"/>
  <c r="C548" i="1"/>
  <c r="H547" i="1"/>
  <c r="D547" i="1"/>
  <c r="C547" i="1"/>
  <c r="G547" i="1" s="1"/>
  <c r="D546" i="1"/>
  <c r="C546" i="1"/>
  <c r="H545" i="1"/>
  <c r="D545" i="1"/>
  <c r="C545" i="1"/>
  <c r="G545" i="1" s="1"/>
  <c r="D544" i="1"/>
  <c r="C544" i="1"/>
  <c r="D543" i="1"/>
  <c r="C543" i="1"/>
  <c r="G543" i="1" s="1"/>
  <c r="D542" i="1"/>
  <c r="C542" i="1"/>
  <c r="D541" i="1"/>
  <c r="C541" i="1"/>
  <c r="D540" i="1"/>
  <c r="C540" i="1"/>
  <c r="D539" i="1"/>
  <c r="C539" i="1"/>
  <c r="D538" i="1"/>
  <c r="C538" i="1"/>
  <c r="H537" i="1"/>
  <c r="D537" i="1"/>
  <c r="C537" i="1"/>
  <c r="G537" i="1" s="1"/>
  <c r="D536" i="1"/>
  <c r="C536" i="1"/>
  <c r="H535" i="1"/>
  <c r="D535" i="1"/>
  <c r="C535" i="1"/>
  <c r="G535" i="1" s="1"/>
  <c r="D534" i="1"/>
  <c r="C534" i="1"/>
  <c r="D533" i="1"/>
  <c r="C533" i="1"/>
  <c r="G533" i="1" s="1"/>
  <c r="D532" i="1"/>
  <c r="C532" i="1"/>
  <c r="H531" i="1"/>
  <c r="D531" i="1"/>
  <c r="C531" i="1"/>
  <c r="G531" i="1" s="1"/>
  <c r="D530" i="1"/>
  <c r="C530" i="1"/>
  <c r="H529" i="1"/>
  <c r="D529" i="1"/>
  <c r="C529" i="1"/>
  <c r="G529" i="1" s="1"/>
  <c r="D528" i="1"/>
  <c r="C528" i="1"/>
  <c r="D527" i="1"/>
  <c r="C527" i="1"/>
  <c r="G527" i="1" s="1"/>
  <c r="D526" i="1"/>
  <c r="C526" i="1"/>
  <c r="D525" i="1"/>
  <c r="C525" i="1"/>
  <c r="D524" i="1"/>
  <c r="C524" i="1"/>
  <c r="D523" i="1"/>
  <c r="C523" i="1"/>
  <c r="D522" i="1"/>
  <c r="H521" i="1"/>
  <c r="D521" i="1"/>
  <c r="C521" i="1"/>
  <c r="G521" i="1" s="1"/>
  <c r="D520" i="1"/>
  <c r="C520" i="1"/>
  <c r="H519" i="1"/>
  <c r="D519" i="1"/>
  <c r="C519" i="1"/>
  <c r="G519" i="1" s="1"/>
  <c r="D518" i="1"/>
  <c r="C518" i="1"/>
  <c r="D517" i="1"/>
  <c r="C517" i="1"/>
  <c r="G517" i="1" s="1"/>
  <c r="D516" i="1"/>
  <c r="C516" i="1"/>
  <c r="D515" i="1"/>
  <c r="C515" i="1"/>
  <c r="D514" i="1"/>
  <c r="C514" i="1"/>
  <c r="D513" i="1"/>
  <c r="C513" i="1"/>
  <c r="D512" i="1"/>
  <c r="C512" i="1"/>
  <c r="H511" i="1"/>
  <c r="D511" i="1"/>
  <c r="C511" i="1"/>
  <c r="G511" i="1" s="1"/>
  <c r="D510" i="1"/>
  <c r="C510" i="1"/>
  <c r="D509" i="1"/>
  <c r="D508" i="1"/>
  <c r="C508" i="1"/>
  <c r="D507" i="1"/>
  <c r="C507" i="1"/>
  <c r="G507" i="1" s="1"/>
  <c r="D506" i="1"/>
  <c r="C506" i="1"/>
  <c r="H505" i="1"/>
  <c r="D505" i="1"/>
  <c r="C505" i="1"/>
  <c r="G505" i="1" s="1"/>
  <c r="D504" i="1"/>
  <c r="C504" i="1"/>
  <c r="H503" i="1"/>
  <c r="D503" i="1"/>
  <c r="C503" i="1"/>
  <c r="G503" i="1" s="1"/>
  <c r="D502" i="1"/>
  <c r="C502" i="1"/>
  <c r="D501" i="1"/>
  <c r="C501" i="1"/>
  <c r="G501" i="1" s="1"/>
  <c r="D500" i="1"/>
  <c r="C500" i="1"/>
  <c r="D499" i="1"/>
  <c r="C499" i="1"/>
  <c r="D498" i="1"/>
  <c r="C498" i="1"/>
  <c r="D497" i="1"/>
  <c r="C497" i="1"/>
  <c r="D496" i="1"/>
  <c r="C496" i="1"/>
  <c r="H495" i="1"/>
  <c r="D495" i="1"/>
  <c r="C495" i="1"/>
  <c r="G495" i="1" s="1"/>
  <c r="D494" i="1"/>
  <c r="C494" i="1"/>
  <c r="H493" i="1"/>
  <c r="D493" i="1"/>
  <c r="C493" i="1"/>
  <c r="G493" i="1" s="1"/>
  <c r="D492" i="1"/>
  <c r="C492" i="1"/>
  <c r="D491" i="1"/>
  <c r="C491" i="1"/>
  <c r="G491" i="1" s="1"/>
  <c r="D490" i="1"/>
  <c r="C490" i="1"/>
  <c r="H489" i="1"/>
  <c r="D489" i="1"/>
  <c r="C489" i="1"/>
  <c r="G489" i="1" s="1"/>
  <c r="D488" i="1"/>
  <c r="C488" i="1"/>
  <c r="H487" i="1"/>
  <c r="D487" i="1"/>
  <c r="C487" i="1"/>
  <c r="G487" i="1" s="1"/>
  <c r="D486" i="1"/>
  <c r="C486" i="1"/>
  <c r="D485" i="1"/>
  <c r="C485" i="1"/>
  <c r="G485" i="1" s="1"/>
  <c r="D484" i="1"/>
  <c r="C484" i="1"/>
  <c r="D483" i="1"/>
  <c r="C483" i="1"/>
  <c r="D482" i="1"/>
  <c r="C482" i="1"/>
  <c r="D481" i="1"/>
  <c r="C481" i="1"/>
  <c r="D480" i="1"/>
  <c r="C480" i="1"/>
  <c r="H479" i="1"/>
  <c r="D479" i="1"/>
  <c r="C479" i="1"/>
  <c r="G479" i="1" s="1"/>
  <c r="D478" i="1"/>
  <c r="C478" i="1"/>
  <c r="H477" i="1"/>
  <c r="D477" i="1"/>
  <c r="C477" i="1"/>
  <c r="G477" i="1" s="1"/>
  <c r="D476" i="1"/>
  <c r="C476" i="1"/>
  <c r="D475" i="1"/>
  <c r="C475" i="1"/>
  <c r="G475" i="1" s="1"/>
  <c r="D474" i="1"/>
  <c r="C474" i="1"/>
  <c r="H473" i="1"/>
  <c r="D473" i="1"/>
  <c r="C473" i="1"/>
  <c r="G473" i="1" s="1"/>
  <c r="D472" i="1"/>
  <c r="C472" i="1"/>
  <c r="H471" i="1"/>
  <c r="D471" i="1"/>
  <c r="C471" i="1"/>
  <c r="G471" i="1" s="1"/>
  <c r="D470" i="1"/>
  <c r="C470" i="1"/>
  <c r="D469" i="1"/>
  <c r="C469" i="1"/>
  <c r="G469" i="1" s="1"/>
  <c r="D468" i="1"/>
  <c r="C468" i="1"/>
  <c r="D467" i="1"/>
  <c r="C467" i="1"/>
  <c r="D466" i="1"/>
  <c r="D465" i="1"/>
  <c r="C465" i="1"/>
  <c r="G465" i="1" s="1"/>
  <c r="D464" i="1"/>
  <c r="C464" i="1"/>
  <c r="D463" i="1"/>
  <c r="H463" i="1" s="1"/>
  <c r="C463" i="1"/>
  <c r="D462" i="1"/>
  <c r="C462" i="1"/>
  <c r="D461" i="1"/>
  <c r="H461" i="1" s="1"/>
  <c r="C461" i="1"/>
  <c r="D460" i="1"/>
  <c r="C460" i="1"/>
  <c r="D459" i="1"/>
  <c r="C459" i="1"/>
  <c r="D458" i="1"/>
  <c r="C458" i="1"/>
  <c r="D457" i="1"/>
  <c r="C457" i="1"/>
  <c r="D456" i="1"/>
  <c r="C456" i="1"/>
  <c r="D455" i="1"/>
  <c r="C455" i="1"/>
  <c r="D454" i="1"/>
  <c r="C454" i="1"/>
  <c r="H453" i="1"/>
  <c r="D453" i="1"/>
  <c r="C453" i="1"/>
  <c r="G453" i="1" s="1"/>
  <c r="D452" i="1"/>
  <c r="C452" i="1"/>
  <c r="H451" i="1"/>
  <c r="D451" i="1"/>
  <c r="C451" i="1"/>
  <c r="G451" i="1" s="1"/>
  <c r="D450" i="1"/>
  <c r="C450" i="1"/>
  <c r="D449" i="1"/>
  <c r="C449" i="1"/>
  <c r="G449" i="1" s="1"/>
  <c r="D448" i="1"/>
  <c r="C448" i="1"/>
  <c r="D447" i="1"/>
  <c r="H447" i="1" s="1"/>
  <c r="C447" i="1"/>
  <c r="D446" i="1"/>
  <c r="C446" i="1"/>
  <c r="D445" i="1"/>
  <c r="H445" i="1" s="1"/>
  <c r="C445" i="1"/>
  <c r="D444" i="1"/>
  <c r="C444" i="1"/>
  <c r="D443" i="1"/>
  <c r="C443" i="1"/>
  <c r="D442" i="1"/>
  <c r="C442" i="1"/>
  <c r="D441" i="1"/>
  <c r="C441" i="1"/>
  <c r="D440" i="1"/>
  <c r="C440" i="1"/>
  <c r="D439" i="1"/>
  <c r="C439" i="1"/>
  <c r="D438" i="1"/>
  <c r="C438" i="1"/>
  <c r="H437" i="1"/>
  <c r="D437" i="1"/>
  <c r="C437" i="1"/>
  <c r="G437" i="1" s="1"/>
  <c r="D436" i="1"/>
  <c r="C436" i="1"/>
  <c r="H435" i="1"/>
  <c r="D435" i="1"/>
  <c r="C435" i="1"/>
  <c r="G435" i="1" s="1"/>
  <c r="D434" i="1"/>
  <c r="C434" i="1"/>
  <c r="D433" i="1"/>
  <c r="C433" i="1"/>
  <c r="G433" i="1" s="1"/>
  <c r="D432" i="1"/>
  <c r="C432" i="1"/>
  <c r="D431" i="1"/>
  <c r="H431" i="1" s="1"/>
  <c r="C431" i="1"/>
  <c r="D430" i="1"/>
  <c r="C430" i="1"/>
  <c r="D429" i="1"/>
  <c r="H429" i="1" s="1"/>
  <c r="C429" i="1"/>
  <c r="D428" i="1"/>
  <c r="C428" i="1"/>
  <c r="D427" i="1"/>
  <c r="C427" i="1"/>
  <c r="D426" i="1"/>
  <c r="C426" i="1"/>
  <c r="D425" i="1"/>
  <c r="C425" i="1"/>
  <c r="D424" i="1"/>
  <c r="C424" i="1"/>
  <c r="D423" i="1"/>
  <c r="C423" i="1"/>
  <c r="D422" i="1"/>
  <c r="C422" i="1"/>
  <c r="H421" i="1"/>
  <c r="D421" i="1"/>
  <c r="C421" i="1"/>
  <c r="G421" i="1" s="1"/>
  <c r="D420" i="1"/>
  <c r="C420" i="1"/>
  <c r="H419" i="1"/>
  <c r="D419" i="1"/>
  <c r="C419" i="1"/>
  <c r="G419" i="1" s="1"/>
  <c r="D418" i="1"/>
  <c r="C418" i="1"/>
  <c r="D417" i="1"/>
  <c r="C417" i="1"/>
  <c r="G417" i="1" s="1"/>
  <c r="D416" i="1"/>
  <c r="C416" i="1"/>
  <c r="D413" i="1"/>
  <c r="C413" i="1"/>
  <c r="D412" i="1"/>
  <c r="C412" i="1"/>
  <c r="H411" i="1"/>
  <c r="D411" i="1"/>
  <c r="C411" i="1"/>
  <c r="G411" i="1" s="1"/>
  <c r="D406" i="1"/>
  <c r="C406" i="1"/>
  <c r="H405" i="1"/>
  <c r="D405" i="1"/>
  <c r="C405" i="1"/>
  <c r="G405" i="1" s="1"/>
  <c r="D404" i="1"/>
  <c r="C404" i="1"/>
  <c r="D401" i="1"/>
  <c r="C401" i="1"/>
  <c r="D400" i="1"/>
  <c r="C400" i="1"/>
  <c r="D399" i="1"/>
  <c r="C399" i="1"/>
  <c r="D398" i="1"/>
  <c r="C398" i="1"/>
  <c r="H397" i="1"/>
  <c r="D397" i="1"/>
  <c r="C397" i="1"/>
  <c r="G397" i="1" s="1"/>
  <c r="D396" i="1"/>
  <c r="C396" i="1"/>
  <c r="H395" i="1"/>
  <c r="D395" i="1"/>
  <c r="C395" i="1"/>
  <c r="G395" i="1" s="1"/>
  <c r="D394" i="1"/>
  <c r="C394" i="1"/>
  <c r="D393" i="1"/>
  <c r="C393" i="1"/>
  <c r="G393" i="1" s="1"/>
  <c r="D392" i="1"/>
  <c r="C392" i="1"/>
  <c r="D391" i="1"/>
  <c r="D390" i="1"/>
  <c r="C390" i="1"/>
  <c r="D389" i="1"/>
  <c r="H389" i="1" s="1"/>
  <c r="C389" i="1"/>
  <c r="D388" i="1"/>
  <c r="C388" i="1"/>
  <c r="D387" i="1"/>
  <c r="C387" i="1"/>
  <c r="D386" i="1"/>
  <c r="C386" i="1"/>
  <c r="D385" i="1"/>
  <c r="C385" i="1"/>
  <c r="D384" i="1"/>
  <c r="C384" i="1"/>
  <c r="D383" i="1"/>
  <c r="C383" i="1"/>
  <c r="D382" i="1"/>
  <c r="C382" i="1"/>
  <c r="H381" i="1"/>
  <c r="D381" i="1"/>
  <c r="C381" i="1"/>
  <c r="G381" i="1" s="1"/>
  <c r="D380" i="1"/>
  <c r="C380" i="1"/>
  <c r="H379" i="1"/>
  <c r="D379" i="1"/>
  <c r="C379" i="1"/>
  <c r="G379" i="1" s="1"/>
  <c r="D378" i="1"/>
  <c r="C378" i="1"/>
  <c r="D377" i="1"/>
  <c r="C377" i="1"/>
  <c r="G377" i="1" s="1"/>
  <c r="D376" i="1"/>
  <c r="C376" i="1"/>
  <c r="D375" i="1"/>
  <c r="H375" i="1" s="1"/>
  <c r="C375" i="1"/>
  <c r="D374" i="1"/>
  <c r="C374" i="1"/>
  <c r="D373" i="1"/>
  <c r="C373" i="1"/>
  <c r="D372" i="1"/>
  <c r="C372" i="1"/>
  <c r="D371" i="1"/>
  <c r="C371" i="1"/>
  <c r="D370" i="1"/>
  <c r="C370" i="1"/>
  <c r="H369" i="1"/>
  <c r="D369" i="1"/>
  <c r="C369" i="1"/>
  <c r="G369" i="1" s="1"/>
  <c r="D368" i="1"/>
  <c r="C368" i="1"/>
  <c r="D367" i="1"/>
  <c r="C367" i="1"/>
  <c r="D366" i="1"/>
  <c r="C366" i="1"/>
  <c r="H365" i="1"/>
  <c r="D365" i="1"/>
  <c r="C365" i="1"/>
  <c r="G365" i="1" s="1"/>
  <c r="D364" i="1"/>
  <c r="C364" i="1"/>
  <c r="H363" i="1"/>
  <c r="D363" i="1"/>
  <c r="C363" i="1"/>
  <c r="D362" i="1"/>
  <c r="C362" i="1"/>
  <c r="D361" i="1"/>
  <c r="C361" i="1"/>
  <c r="G361" i="1" s="1"/>
  <c r="D360" i="1"/>
  <c r="C360" i="1"/>
  <c r="D359" i="1"/>
  <c r="H359" i="1" s="1"/>
  <c r="C359" i="1"/>
  <c r="D358" i="1"/>
  <c r="D357" i="1"/>
  <c r="C357" i="1"/>
  <c r="D356" i="1"/>
  <c r="C356" i="1"/>
  <c r="H355" i="1"/>
  <c r="D355" i="1"/>
  <c r="C355" i="1"/>
  <c r="G355" i="1" s="1"/>
  <c r="D354" i="1"/>
  <c r="C354" i="1"/>
  <c r="D353" i="1"/>
  <c r="H353" i="1" s="1"/>
  <c r="C353" i="1"/>
  <c r="D352" i="1"/>
  <c r="C352" i="1"/>
  <c r="D351" i="1"/>
  <c r="C351" i="1"/>
  <c r="G351" i="1" s="1"/>
  <c r="D350" i="1"/>
  <c r="C350" i="1"/>
  <c r="D349" i="1"/>
  <c r="H349" i="1" s="1"/>
  <c r="C349" i="1"/>
  <c r="D348" i="1"/>
  <c r="C348" i="1"/>
  <c r="D347" i="1"/>
  <c r="C347" i="1"/>
  <c r="D346" i="1"/>
  <c r="D344" i="1"/>
  <c r="C344" i="1"/>
  <c r="H343" i="1"/>
  <c r="D343" i="1"/>
  <c r="C343" i="1"/>
  <c r="D342" i="1"/>
  <c r="C342" i="1"/>
  <c r="D341" i="1"/>
  <c r="C341" i="1"/>
  <c r="G341" i="1" s="1"/>
  <c r="D340" i="1"/>
  <c r="C340" i="1"/>
  <c r="D339" i="1"/>
  <c r="D338" i="1"/>
  <c r="C338" i="1"/>
  <c r="D337" i="1"/>
  <c r="C337" i="1"/>
  <c r="D336" i="1"/>
  <c r="C336" i="1"/>
  <c r="D335" i="1"/>
  <c r="C335" i="1"/>
  <c r="G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H316" i="1"/>
  <c r="G316" i="1"/>
  <c r="D316" i="1"/>
  <c r="C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D306" i="1"/>
  <c r="H305" i="1"/>
  <c r="D305" i="1"/>
  <c r="C305" i="1"/>
  <c r="G305" i="1" s="1"/>
  <c r="D304" i="1"/>
  <c r="H304" i="1" s="1"/>
  <c r="C304" i="1"/>
  <c r="H303" i="1"/>
  <c r="D303" i="1"/>
  <c r="C303" i="1"/>
  <c r="G303" i="1" s="1"/>
  <c r="G302" i="1"/>
  <c r="D302" i="1"/>
  <c r="H302" i="1" s="1"/>
  <c r="C302" i="1"/>
  <c r="H301" i="1"/>
  <c r="D301" i="1"/>
  <c r="C301" i="1"/>
  <c r="G301" i="1" s="1"/>
  <c r="G300" i="1"/>
  <c r="D300" i="1"/>
  <c r="H300" i="1" s="1"/>
  <c r="C300" i="1"/>
  <c r="H299" i="1"/>
  <c r="D299" i="1"/>
  <c r="C299" i="1"/>
  <c r="G299" i="1" s="1"/>
  <c r="D298" i="1"/>
  <c r="H298" i="1" s="1"/>
  <c r="C298" i="1"/>
  <c r="H297" i="1"/>
  <c r="D297" i="1"/>
  <c r="C297" i="1"/>
  <c r="G297" i="1" s="1"/>
  <c r="D296" i="1"/>
  <c r="H296" i="1" s="1"/>
  <c r="C296" i="1"/>
  <c r="H295" i="1"/>
  <c r="D295" i="1"/>
  <c r="C295" i="1"/>
  <c r="G295" i="1" s="1"/>
  <c r="D294" i="1"/>
  <c r="D293" i="1"/>
  <c r="D292" i="1"/>
  <c r="H292" i="1" s="1"/>
  <c r="C292" i="1"/>
  <c r="H291" i="1"/>
  <c r="G291" i="1"/>
  <c r="D291" i="1"/>
  <c r="C291" i="1"/>
  <c r="D290" i="1"/>
  <c r="H290" i="1" s="1"/>
  <c r="C290" i="1"/>
  <c r="H289" i="1"/>
  <c r="G289" i="1"/>
  <c r="D289" i="1"/>
  <c r="C289" i="1"/>
  <c r="D288" i="1"/>
  <c r="H288" i="1" s="1"/>
  <c r="C288" i="1"/>
  <c r="D284" i="1"/>
  <c r="C284" i="1"/>
  <c r="D283" i="1"/>
  <c r="G283" i="1" s="1"/>
  <c r="C283" i="1"/>
  <c r="D282" i="1"/>
  <c r="C282" i="1"/>
  <c r="D281" i="1"/>
  <c r="G281" i="1" s="1"/>
  <c r="C281" i="1"/>
  <c r="D280" i="1"/>
  <c r="C280" i="1"/>
  <c r="D279" i="1"/>
  <c r="G279" i="1" s="1"/>
  <c r="C279" i="1"/>
  <c r="D278" i="1"/>
  <c r="C278" i="1"/>
  <c r="D277" i="1"/>
  <c r="G277" i="1" s="1"/>
  <c r="C277" i="1"/>
  <c r="D276" i="1"/>
  <c r="C276" i="1"/>
  <c r="H275" i="1"/>
  <c r="D275" i="1"/>
  <c r="G275" i="1" s="1"/>
  <c r="C275" i="1"/>
  <c r="D274" i="1"/>
  <c r="C274" i="1"/>
  <c r="H273" i="1"/>
  <c r="D273" i="1"/>
  <c r="G273" i="1" s="1"/>
  <c r="C273" i="1"/>
  <c r="D272" i="1"/>
  <c r="C272" i="1"/>
  <c r="D271" i="1"/>
  <c r="G271" i="1" s="1"/>
  <c r="C271" i="1"/>
  <c r="D270" i="1"/>
  <c r="C270" i="1"/>
  <c r="H269" i="1"/>
  <c r="D269" i="1"/>
  <c r="G269" i="1" s="1"/>
  <c r="C269" i="1"/>
  <c r="D268" i="1"/>
  <c r="C268" i="1"/>
  <c r="D267" i="1"/>
  <c r="G267" i="1" s="1"/>
  <c r="C267" i="1"/>
  <c r="D266" i="1"/>
  <c r="C266" i="1"/>
  <c r="D265" i="1"/>
  <c r="G265" i="1" s="1"/>
  <c r="C265" i="1"/>
  <c r="D264" i="1"/>
  <c r="C264" i="1"/>
  <c r="D263" i="1"/>
  <c r="G263" i="1" s="1"/>
  <c r="C263" i="1"/>
  <c r="D262" i="1"/>
  <c r="C262" i="1"/>
  <c r="D261" i="1"/>
  <c r="G261" i="1" s="1"/>
  <c r="C261" i="1"/>
  <c r="D260" i="1"/>
  <c r="C260" i="1"/>
  <c r="H259" i="1"/>
  <c r="D259" i="1"/>
  <c r="G259" i="1" s="1"/>
  <c r="C259" i="1"/>
  <c r="D258" i="1"/>
  <c r="C258" i="1"/>
  <c r="H257" i="1"/>
  <c r="D257" i="1"/>
  <c r="G257" i="1" s="1"/>
  <c r="C257" i="1"/>
  <c r="D256" i="1"/>
  <c r="C256" i="1"/>
  <c r="D255" i="1"/>
  <c r="G255" i="1" s="1"/>
  <c r="C255" i="1"/>
  <c r="D254" i="1"/>
  <c r="C254" i="1"/>
  <c r="H253" i="1"/>
  <c r="D253" i="1"/>
  <c r="G253" i="1" s="1"/>
  <c r="C253" i="1"/>
  <c r="D252" i="1"/>
  <c r="C252" i="1"/>
  <c r="D251" i="1"/>
  <c r="G251" i="1" s="1"/>
  <c r="C251" i="1"/>
  <c r="D250" i="1"/>
  <c r="C250" i="1"/>
  <c r="D249" i="1"/>
  <c r="G249" i="1" s="1"/>
  <c r="C249" i="1"/>
  <c r="D248" i="1"/>
  <c r="C248" i="1"/>
  <c r="D247" i="1"/>
  <c r="G247" i="1" s="1"/>
  <c r="C247" i="1"/>
  <c r="D246" i="1"/>
  <c r="C246" i="1"/>
  <c r="D245" i="1"/>
  <c r="G245" i="1" s="1"/>
  <c r="C245" i="1"/>
  <c r="D244" i="1"/>
  <c r="C244" i="1"/>
  <c r="H243" i="1"/>
  <c r="D243" i="1"/>
  <c r="G243" i="1" s="1"/>
  <c r="C243" i="1"/>
  <c r="D242" i="1"/>
  <c r="C242" i="1"/>
  <c r="H241" i="1"/>
  <c r="D241" i="1"/>
  <c r="G241" i="1" s="1"/>
  <c r="C241" i="1"/>
  <c r="D240" i="1"/>
  <c r="C240" i="1"/>
  <c r="D239" i="1"/>
  <c r="G239" i="1" s="1"/>
  <c r="C239" i="1"/>
  <c r="D238" i="1"/>
  <c r="C238" i="1"/>
  <c r="H237" i="1"/>
  <c r="D237" i="1"/>
  <c r="G237" i="1" s="1"/>
  <c r="C237" i="1"/>
  <c r="D236" i="1"/>
  <c r="C236" i="1"/>
  <c r="D235" i="1"/>
  <c r="G235" i="1" s="1"/>
  <c r="C235" i="1"/>
  <c r="D234" i="1"/>
  <c r="C234" i="1"/>
  <c r="D233" i="1"/>
  <c r="G233" i="1" s="1"/>
  <c r="C233" i="1"/>
  <c r="D232" i="1"/>
  <c r="C232" i="1"/>
  <c r="D231" i="1"/>
  <c r="G231" i="1" s="1"/>
  <c r="C231" i="1"/>
  <c r="D230" i="1"/>
  <c r="C230" i="1"/>
  <c r="D229" i="1"/>
  <c r="G229" i="1" s="1"/>
  <c r="C229" i="1"/>
  <c r="D228" i="1"/>
  <c r="C228" i="1"/>
  <c r="H227" i="1"/>
  <c r="D227" i="1"/>
  <c r="G227" i="1" s="1"/>
  <c r="C227" i="1"/>
  <c r="D226" i="1"/>
  <c r="C226" i="1"/>
  <c r="H225" i="1"/>
  <c r="D225" i="1"/>
  <c r="G225" i="1" s="1"/>
  <c r="C225" i="1"/>
  <c r="D224" i="1"/>
  <c r="C224" i="1"/>
  <c r="D223" i="1"/>
  <c r="G223" i="1" s="1"/>
  <c r="C223" i="1"/>
  <c r="D222" i="1"/>
  <c r="C222" i="1"/>
  <c r="H221" i="1"/>
  <c r="G221" i="1"/>
  <c r="D221" i="1"/>
  <c r="C221" i="1"/>
  <c r="D220" i="1"/>
  <c r="H219" i="1"/>
  <c r="D219" i="1"/>
  <c r="G219" i="1" s="1"/>
  <c r="C219" i="1"/>
  <c r="D218" i="1"/>
  <c r="C218" i="1"/>
  <c r="D217" i="1"/>
  <c r="H217" i="1" s="1"/>
  <c r="C217" i="1"/>
  <c r="D216" i="1"/>
  <c r="C216" i="1"/>
  <c r="D215" i="1"/>
  <c r="H215" i="1" s="1"/>
  <c r="C215" i="1"/>
  <c r="D214" i="1"/>
  <c r="C214" i="1"/>
  <c r="H213" i="1"/>
  <c r="G213" i="1"/>
  <c r="D213" i="1"/>
  <c r="C213" i="1"/>
  <c r="D212" i="1"/>
  <c r="C212" i="1"/>
  <c r="D211" i="1"/>
  <c r="D210" i="1"/>
  <c r="C210" i="1"/>
  <c r="D209" i="1"/>
  <c r="G209" i="1" s="1"/>
  <c r="C209" i="1"/>
  <c r="D208" i="1"/>
  <c r="C208" i="1"/>
  <c r="H207" i="1"/>
  <c r="D207" i="1"/>
  <c r="G207" i="1" s="1"/>
  <c r="C207" i="1"/>
  <c r="D206" i="1"/>
  <c r="C206" i="1"/>
  <c r="G205" i="1"/>
  <c r="D205" i="1"/>
  <c r="H205" i="1" s="1"/>
  <c r="C205" i="1"/>
  <c r="D204" i="1"/>
  <c r="C204" i="1"/>
  <c r="H203" i="1"/>
  <c r="G203" i="1"/>
  <c r="D203" i="1"/>
  <c r="C203" i="1"/>
  <c r="D202" i="1"/>
  <c r="C202" i="1"/>
  <c r="D201" i="1"/>
  <c r="H201" i="1" s="1"/>
  <c r="C201" i="1"/>
  <c r="D200" i="1"/>
  <c r="C200" i="1"/>
  <c r="H199" i="1"/>
  <c r="D199" i="1"/>
  <c r="G199" i="1" s="1"/>
  <c r="C199" i="1"/>
  <c r="D198" i="1"/>
  <c r="C198" i="1"/>
  <c r="G197" i="1"/>
  <c r="D197" i="1"/>
  <c r="H197" i="1" s="1"/>
  <c r="C197" i="1"/>
  <c r="D196" i="1"/>
  <c r="C196" i="1"/>
  <c r="H195" i="1"/>
  <c r="G195" i="1"/>
  <c r="D195" i="1"/>
  <c r="C195" i="1"/>
  <c r="D194" i="1"/>
  <c r="C194" i="1"/>
  <c r="D193" i="1"/>
  <c r="G193" i="1" s="1"/>
  <c r="C193" i="1"/>
  <c r="H191" i="1"/>
  <c r="D191" i="1"/>
  <c r="G191" i="1" s="1"/>
  <c r="C191" i="1"/>
  <c r="D190" i="1"/>
  <c r="C190" i="1"/>
  <c r="G189" i="1"/>
  <c r="D189" i="1"/>
  <c r="H189" i="1" s="1"/>
  <c r="C189" i="1"/>
  <c r="D188" i="1"/>
  <c r="C188" i="1"/>
  <c r="H188" i="1" s="1"/>
  <c r="H187" i="1"/>
  <c r="D187" i="1"/>
  <c r="G187" i="1" s="1"/>
  <c r="C187" i="1"/>
  <c r="D186" i="1"/>
  <c r="C186" i="1"/>
  <c r="H186" i="1" s="1"/>
  <c r="H185" i="1"/>
  <c r="D185" i="1"/>
  <c r="G185" i="1" s="1"/>
  <c r="C185" i="1"/>
  <c r="D184" i="1"/>
  <c r="C184" i="1"/>
  <c r="H184" i="1" s="1"/>
  <c r="H183" i="1"/>
  <c r="D183" i="1"/>
  <c r="C183" i="1"/>
  <c r="G183" i="1" s="1"/>
  <c r="D182" i="1"/>
  <c r="C182" i="1"/>
  <c r="H182" i="1" s="1"/>
  <c r="H181" i="1"/>
  <c r="D181" i="1"/>
  <c r="C181" i="1"/>
  <c r="G181" i="1" s="1"/>
  <c r="D180" i="1"/>
  <c r="C180" i="1"/>
  <c r="H180" i="1" s="1"/>
  <c r="H179" i="1"/>
  <c r="D179" i="1"/>
  <c r="C179" i="1"/>
  <c r="G179" i="1" s="1"/>
  <c r="D178" i="1"/>
  <c r="C178" i="1"/>
  <c r="H178" i="1" s="1"/>
  <c r="H177" i="1"/>
  <c r="D177" i="1"/>
  <c r="C177" i="1"/>
  <c r="G177" i="1" s="1"/>
  <c r="D176" i="1"/>
  <c r="C176" i="1"/>
  <c r="H176" i="1" s="1"/>
  <c r="H175" i="1"/>
  <c r="D175" i="1"/>
  <c r="C175" i="1"/>
  <c r="G175" i="1" s="1"/>
  <c r="D174" i="1"/>
  <c r="C174" i="1"/>
  <c r="H174" i="1" s="1"/>
  <c r="H173" i="1"/>
  <c r="D173" i="1"/>
  <c r="C173" i="1"/>
  <c r="G173" i="1" s="1"/>
  <c r="D172" i="1"/>
  <c r="C172" i="1"/>
  <c r="H172" i="1" s="1"/>
  <c r="H171" i="1"/>
  <c r="D171" i="1"/>
  <c r="C171" i="1"/>
  <c r="G171" i="1" s="1"/>
  <c r="D170" i="1"/>
  <c r="C170" i="1"/>
  <c r="H170" i="1" s="1"/>
  <c r="H169" i="1"/>
  <c r="D169" i="1"/>
  <c r="C169" i="1"/>
  <c r="G169" i="1" s="1"/>
  <c r="D168" i="1"/>
  <c r="C168" i="1"/>
  <c r="H168" i="1" s="1"/>
  <c r="H167" i="1"/>
  <c r="D167" i="1"/>
  <c r="C167" i="1"/>
  <c r="G167" i="1" s="1"/>
  <c r="D166" i="1"/>
  <c r="C166" i="1"/>
  <c r="H166" i="1" s="1"/>
  <c r="H165" i="1"/>
  <c r="D165" i="1"/>
  <c r="C165" i="1"/>
  <c r="G165" i="1" s="1"/>
  <c r="D164" i="1"/>
  <c r="C164" i="1"/>
  <c r="H164" i="1" s="1"/>
  <c r="H163" i="1"/>
  <c r="D163" i="1"/>
  <c r="C163" i="1"/>
  <c r="G163" i="1" s="1"/>
  <c r="D162" i="1"/>
  <c r="C162" i="1"/>
  <c r="H162" i="1" s="1"/>
  <c r="H161" i="1"/>
  <c r="D161" i="1"/>
  <c r="C161" i="1"/>
  <c r="G161" i="1" s="1"/>
  <c r="D160" i="1"/>
  <c r="C160" i="1"/>
  <c r="H160" i="1" s="1"/>
  <c r="C159" i="1"/>
  <c r="D158" i="1"/>
  <c r="C158" i="1"/>
  <c r="H158" i="1" s="1"/>
  <c r="H157" i="1"/>
  <c r="D157" i="1"/>
  <c r="C157" i="1"/>
  <c r="G157" i="1" s="1"/>
  <c r="D156" i="1"/>
  <c r="C156" i="1"/>
  <c r="H156" i="1" s="1"/>
  <c r="H155" i="1"/>
  <c r="D155" i="1"/>
  <c r="C155" i="1"/>
  <c r="G155" i="1" s="1"/>
  <c r="D154" i="1"/>
  <c r="C154" i="1"/>
  <c r="H154" i="1" s="1"/>
  <c r="H153" i="1"/>
  <c r="D153" i="1"/>
  <c r="C153" i="1"/>
  <c r="G153" i="1" s="1"/>
  <c r="D152" i="1"/>
  <c r="C152" i="1"/>
  <c r="H152" i="1" s="1"/>
  <c r="H151" i="1"/>
  <c r="D151" i="1"/>
  <c r="C151" i="1"/>
  <c r="G151" i="1" s="1"/>
  <c r="D150" i="1"/>
  <c r="C150" i="1"/>
  <c r="H150" i="1" s="1"/>
  <c r="H149" i="1"/>
  <c r="D149" i="1"/>
  <c r="C149" i="1"/>
  <c r="G149" i="1" s="1"/>
  <c r="D148" i="1"/>
  <c r="C148" i="1"/>
  <c r="H148"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3" i="1" s="1"/>
  <c r="D132" i="1"/>
  <c r="C132" i="1"/>
  <c r="H132" i="1" s="1"/>
  <c r="H131" i="1"/>
  <c r="D131" i="1"/>
  <c r="C131" i="1"/>
  <c r="G131" i="1" s="1"/>
  <c r="D130" i="1"/>
  <c r="C130" i="1"/>
  <c r="H130" i="1" s="1"/>
  <c r="D129" i="1"/>
  <c r="D128" i="1"/>
  <c r="C128" i="1"/>
  <c r="H128" i="1" s="1"/>
  <c r="H127" i="1"/>
  <c r="D127" i="1"/>
  <c r="C127" i="1"/>
  <c r="G127" i="1" s="1"/>
  <c r="D126" i="1"/>
  <c r="C126" i="1"/>
  <c r="H126" i="1" s="1"/>
  <c r="H125" i="1"/>
  <c r="D125" i="1"/>
  <c r="C125" i="1"/>
  <c r="G125" i="1" s="1"/>
  <c r="D124" i="1"/>
  <c r="C124" i="1"/>
  <c r="H124" i="1" s="1"/>
  <c r="H123" i="1"/>
  <c r="D123" i="1"/>
  <c r="C123" i="1"/>
  <c r="G123" i="1" s="1"/>
  <c r="D122" i="1"/>
  <c r="C122" i="1"/>
  <c r="H122" i="1" s="1"/>
  <c r="H121" i="1"/>
  <c r="D121" i="1"/>
  <c r="C121" i="1"/>
  <c r="G121"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C46" i="1"/>
  <c r="H45" i="1"/>
  <c r="D45" i="1"/>
  <c r="C45" i="1"/>
  <c r="G45" i="1" s="1"/>
  <c r="D44" i="1"/>
  <c r="C44" i="1"/>
  <c r="H44" i="1" s="1"/>
  <c r="H43" i="1"/>
  <c r="D43" i="1"/>
  <c r="C43" i="1"/>
  <c r="G43" i="1" s="1"/>
  <c r="D42" i="1"/>
  <c r="C42" i="1"/>
  <c r="H42" i="1" s="1"/>
  <c r="H41" i="1"/>
  <c r="D41" i="1"/>
  <c r="C41" i="1"/>
  <c r="G41" i="1" s="1"/>
  <c r="D40" i="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C3" i="1"/>
  <c r="E5" i="7" l="1"/>
  <c r="F129" i="6"/>
  <c r="C1423" i="1"/>
  <c r="H1423" i="1" s="1"/>
  <c r="G1426" i="1"/>
  <c r="F130" i="6"/>
  <c r="G1423" i="1"/>
  <c r="E275" i="9"/>
  <c r="B275" i="9" s="1"/>
  <c r="E23" i="9"/>
  <c r="B23" i="9" s="1"/>
  <c r="G647" i="1"/>
  <c r="H1264" i="1"/>
  <c r="E282" i="9"/>
  <c r="B282" i="9" s="1"/>
  <c r="E237" i="5"/>
  <c r="E291" i="9"/>
  <c r="B291" i="9" s="1"/>
  <c r="H378" i="1"/>
  <c r="G378" i="1"/>
  <c r="H264" i="1"/>
  <c r="G264" i="1"/>
  <c r="H340" i="1"/>
  <c r="G340" i="1"/>
  <c r="H1087" i="1"/>
  <c r="G1087" i="1"/>
  <c r="G201" i="1"/>
  <c r="H236" i="1"/>
  <c r="G236" i="1"/>
  <c r="H245" i="1"/>
  <c r="H261" i="1"/>
  <c r="H277" i="1"/>
  <c r="G290" i="1"/>
  <c r="G298" i="1"/>
  <c r="G336" i="1"/>
  <c r="H336" i="1"/>
  <c r="H356" i="1"/>
  <c r="G356" i="1"/>
  <c r="G441" i="1"/>
  <c r="H441" i="1"/>
  <c r="G515" i="1"/>
  <c r="H515" i="1"/>
  <c r="H566" i="1"/>
  <c r="G566" i="1"/>
  <c r="H580" i="1"/>
  <c r="G580" i="1"/>
  <c r="H198" i="1"/>
  <c r="G198" i="1"/>
  <c r="H212" i="1"/>
  <c r="G212" i="1"/>
  <c r="H283" i="1"/>
  <c r="H196" i="1"/>
  <c r="G196" i="1"/>
  <c r="G6" i="1"/>
  <c r="G10" i="1"/>
  <c r="G12" i="1"/>
  <c r="G16" i="1"/>
  <c r="G20" i="1"/>
  <c r="G22" i="1"/>
  <c r="G26" i="1"/>
  <c r="G30" i="1"/>
  <c r="G34" i="1"/>
  <c r="G38" i="1"/>
  <c r="G42" i="1"/>
  <c r="G48" i="1"/>
  <c r="G50"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H193" i="1"/>
  <c r="H209" i="1"/>
  <c r="G215" i="1"/>
  <c r="H218" i="1"/>
  <c r="G218" i="1"/>
  <c r="H223" i="1"/>
  <c r="H230" i="1"/>
  <c r="G230" i="1"/>
  <c r="H239" i="1"/>
  <c r="H252" i="1"/>
  <c r="G252" i="1"/>
  <c r="H255" i="1"/>
  <c r="H268" i="1"/>
  <c r="G268" i="1"/>
  <c r="H271" i="1"/>
  <c r="H284" i="1"/>
  <c r="G284" i="1"/>
  <c r="G288" i="1"/>
  <c r="G337" i="1"/>
  <c r="H337" i="1"/>
  <c r="G357" i="1"/>
  <c r="H357" i="1"/>
  <c r="G383" i="1"/>
  <c r="H383" i="1"/>
  <c r="H434" i="1"/>
  <c r="G434" i="1"/>
  <c r="H464" i="1"/>
  <c r="G464" i="1"/>
  <c r="G483" i="1"/>
  <c r="H483" i="1"/>
  <c r="G497" i="1"/>
  <c r="H497" i="1"/>
  <c r="G523" i="1"/>
  <c r="H523" i="1"/>
  <c r="G541" i="1"/>
  <c r="H541" i="1"/>
  <c r="G555" i="1"/>
  <c r="H555" i="1"/>
  <c r="H206" i="1"/>
  <c r="G206" i="1"/>
  <c r="H232" i="1"/>
  <c r="G232" i="1"/>
  <c r="H270" i="1"/>
  <c r="G270" i="1"/>
  <c r="G367" i="1"/>
  <c r="H367" i="1"/>
  <c r="G401" i="1"/>
  <c r="H401" i="1"/>
  <c r="H474" i="1"/>
  <c r="G474" i="1"/>
  <c r="H506" i="1"/>
  <c r="G506" i="1"/>
  <c r="H532" i="1"/>
  <c r="G532" i="1"/>
  <c r="H550" i="1"/>
  <c r="G550" i="1"/>
  <c r="G217" i="1"/>
  <c r="H242" i="1"/>
  <c r="G242" i="1"/>
  <c r="G573" i="1"/>
  <c r="H573" i="1"/>
  <c r="G619" i="1"/>
  <c r="H619" i="1"/>
  <c r="H994" i="1"/>
  <c r="G994" i="1"/>
  <c r="H204" i="1"/>
  <c r="G204" i="1"/>
  <c r="H258" i="1"/>
  <c r="G258" i="1"/>
  <c r="G4" i="1"/>
  <c r="G8" i="1"/>
  <c r="G14" i="1"/>
  <c r="G18" i="1"/>
  <c r="G24" i="1"/>
  <c r="G28" i="1"/>
  <c r="G32" i="1"/>
  <c r="G36" i="1"/>
  <c r="G44" i="1"/>
  <c r="G52" i="1"/>
  <c r="H194" i="1"/>
  <c r="G194" i="1"/>
  <c r="H202" i="1"/>
  <c r="G202" i="1"/>
  <c r="H210" i="1"/>
  <c r="G210" i="1"/>
  <c r="H224" i="1"/>
  <c r="G224" i="1"/>
  <c r="H233" i="1"/>
  <c r="H240" i="1"/>
  <c r="G240" i="1"/>
  <c r="H246" i="1"/>
  <c r="G246" i="1"/>
  <c r="H249" i="1"/>
  <c r="H262" i="1"/>
  <c r="G262" i="1"/>
  <c r="H265" i="1"/>
  <c r="H278" i="1"/>
  <c r="G278" i="1"/>
  <c r="H281" i="1"/>
  <c r="G296" i="1"/>
  <c r="G304" i="1"/>
  <c r="H350" i="1"/>
  <c r="G350" i="1"/>
  <c r="H376" i="1"/>
  <c r="G376" i="1"/>
  <c r="G399" i="1"/>
  <c r="H399" i="1"/>
  <c r="H404" i="1"/>
  <c r="G404" i="1"/>
  <c r="G423" i="1"/>
  <c r="H423" i="1"/>
  <c r="G457" i="1"/>
  <c r="H457" i="1"/>
  <c r="H476" i="1"/>
  <c r="G476" i="1"/>
  <c r="H490" i="1"/>
  <c r="G490" i="1"/>
  <c r="H508" i="1"/>
  <c r="G508" i="1"/>
  <c r="H534" i="1"/>
  <c r="G534" i="1"/>
  <c r="H548" i="1"/>
  <c r="G548" i="1"/>
  <c r="H226" i="1"/>
  <c r="G226" i="1"/>
  <c r="H216" i="1"/>
  <c r="G216" i="1"/>
  <c r="H234" i="1"/>
  <c r="G234" i="1"/>
  <c r="H256" i="1"/>
  <c r="G256" i="1"/>
  <c r="H272" i="1"/>
  <c r="G272" i="1"/>
  <c r="H342" i="1"/>
  <c r="G342" i="1"/>
  <c r="G347" i="1"/>
  <c r="H347" i="1"/>
  <c r="H362" i="1"/>
  <c r="G362" i="1"/>
  <c r="G373" i="1"/>
  <c r="H373" i="1"/>
  <c r="H392" i="1"/>
  <c r="G392" i="1"/>
  <c r="H416" i="1"/>
  <c r="G416" i="1"/>
  <c r="H450" i="1"/>
  <c r="G450" i="1"/>
  <c r="G571" i="1"/>
  <c r="H571" i="1"/>
  <c r="G589" i="1"/>
  <c r="H589" i="1"/>
  <c r="G603" i="1"/>
  <c r="H603" i="1"/>
  <c r="G621" i="1"/>
  <c r="H621" i="1"/>
  <c r="G648" i="1"/>
  <c r="H648" i="1"/>
  <c r="G658" i="1"/>
  <c r="H658" i="1"/>
  <c r="G425" i="1"/>
  <c r="H425" i="1"/>
  <c r="H492" i="1"/>
  <c r="G492" i="1"/>
  <c r="H235" i="1"/>
  <c r="H251" i="1"/>
  <c r="H394" i="1"/>
  <c r="G394" i="1"/>
  <c r="G605" i="1"/>
  <c r="H605" i="1"/>
  <c r="H274" i="1"/>
  <c r="G274" i="1"/>
  <c r="H200" i="1"/>
  <c r="G200" i="1"/>
  <c r="H208" i="1"/>
  <c r="G208" i="1"/>
  <c r="H228" i="1"/>
  <c r="G228" i="1"/>
  <c r="H266" i="1"/>
  <c r="G266" i="1"/>
  <c r="H282" i="1"/>
  <c r="G282" i="1"/>
  <c r="G439" i="1"/>
  <c r="H439" i="1"/>
  <c r="G513" i="1"/>
  <c r="H513" i="1"/>
  <c r="H564" i="1"/>
  <c r="G564" i="1"/>
  <c r="H190" i="1"/>
  <c r="G190" i="1"/>
  <c r="H254" i="1"/>
  <c r="G254" i="1"/>
  <c r="H352" i="1"/>
  <c r="G352" i="1"/>
  <c r="G455" i="1"/>
  <c r="H455" i="1"/>
  <c r="H248" i="1"/>
  <c r="G248" i="1"/>
  <c r="H267" i="1"/>
  <c r="H280" i="1"/>
  <c r="G280" i="1"/>
  <c r="G292" i="1"/>
  <c r="H360" i="1"/>
  <c r="G360" i="1"/>
  <c r="G413" i="1"/>
  <c r="H413" i="1"/>
  <c r="H418" i="1"/>
  <c r="G418" i="1"/>
  <c r="H448" i="1"/>
  <c r="G448" i="1"/>
  <c r="G587" i="1"/>
  <c r="H587" i="1"/>
  <c r="G642" i="1"/>
  <c r="H642" i="1"/>
  <c r="H1081" i="1"/>
  <c r="G1081" i="1"/>
  <c r="H229" i="1"/>
  <c r="H250" i="1"/>
  <c r="G250" i="1"/>
  <c r="H214" i="1"/>
  <c r="G214" i="1"/>
  <c r="H222" i="1"/>
  <c r="G222" i="1"/>
  <c r="H231" i="1"/>
  <c r="H238" i="1"/>
  <c r="G238" i="1"/>
  <c r="H244" i="1"/>
  <c r="G244" i="1"/>
  <c r="H247" i="1"/>
  <c r="H260" i="1"/>
  <c r="G260" i="1"/>
  <c r="H263" i="1"/>
  <c r="H276" i="1"/>
  <c r="G276" i="1"/>
  <c r="H279" i="1"/>
  <c r="H366" i="1"/>
  <c r="G366" i="1"/>
  <c r="G385" i="1"/>
  <c r="H385" i="1"/>
  <c r="H432" i="1"/>
  <c r="G432" i="1"/>
  <c r="G467" i="1"/>
  <c r="H467" i="1"/>
  <c r="G481" i="1"/>
  <c r="H481" i="1"/>
  <c r="G499" i="1"/>
  <c r="H499" i="1"/>
  <c r="G525" i="1"/>
  <c r="H525" i="1"/>
  <c r="G539" i="1"/>
  <c r="H539" i="1"/>
  <c r="G557" i="1"/>
  <c r="H557" i="1"/>
  <c r="G343" i="1"/>
  <c r="G353" i="1"/>
  <c r="G363" i="1"/>
  <c r="H372" i="1"/>
  <c r="G372" i="1"/>
  <c r="H388" i="1"/>
  <c r="G388" i="1"/>
  <c r="H428" i="1"/>
  <c r="G428" i="1"/>
  <c r="H444" i="1"/>
  <c r="G444" i="1"/>
  <c r="H460" i="1"/>
  <c r="G460" i="1"/>
  <c r="H470" i="1"/>
  <c r="G470" i="1"/>
  <c r="H486" i="1"/>
  <c r="G486" i="1"/>
  <c r="H502" i="1"/>
  <c r="G502" i="1"/>
  <c r="H518" i="1"/>
  <c r="G518" i="1"/>
  <c r="H528" i="1"/>
  <c r="G528" i="1"/>
  <c r="H544" i="1"/>
  <c r="G544" i="1"/>
  <c r="H560" i="1"/>
  <c r="G560" i="1"/>
  <c r="H576" i="1"/>
  <c r="G576" i="1"/>
  <c r="H382" i="1"/>
  <c r="G382" i="1"/>
  <c r="G389" i="1"/>
  <c r="H398" i="1"/>
  <c r="G398" i="1"/>
  <c r="H412" i="1"/>
  <c r="G412" i="1"/>
  <c r="H422" i="1"/>
  <c r="G422" i="1"/>
  <c r="G429" i="1"/>
  <c r="H438" i="1"/>
  <c r="G438" i="1"/>
  <c r="G445" i="1"/>
  <c r="H454" i="1"/>
  <c r="G454" i="1"/>
  <c r="G461" i="1"/>
  <c r="H480" i="1"/>
  <c r="G480" i="1"/>
  <c r="H496" i="1"/>
  <c r="G496" i="1"/>
  <c r="H512" i="1"/>
  <c r="G512" i="1"/>
  <c r="H538" i="1"/>
  <c r="G538" i="1"/>
  <c r="H554" i="1"/>
  <c r="G554" i="1"/>
  <c r="H570" i="1"/>
  <c r="G570" i="1"/>
  <c r="H660" i="1"/>
  <c r="G660" i="1"/>
  <c r="H370" i="1"/>
  <c r="G370" i="1"/>
  <c r="H386" i="1"/>
  <c r="G386" i="1"/>
  <c r="H426" i="1"/>
  <c r="G426" i="1"/>
  <c r="H442" i="1"/>
  <c r="G442" i="1"/>
  <c r="H458" i="1"/>
  <c r="G458" i="1"/>
  <c r="H468" i="1"/>
  <c r="G468" i="1"/>
  <c r="H484" i="1"/>
  <c r="G484" i="1"/>
  <c r="H500" i="1"/>
  <c r="G500" i="1"/>
  <c r="H516" i="1"/>
  <c r="G516" i="1"/>
  <c r="H526" i="1"/>
  <c r="G526" i="1"/>
  <c r="H542" i="1"/>
  <c r="G542" i="1"/>
  <c r="H558" i="1"/>
  <c r="G558" i="1"/>
  <c r="H574" i="1"/>
  <c r="G574" i="1"/>
  <c r="H666" i="1"/>
  <c r="G666" i="1"/>
  <c r="H674" i="1"/>
  <c r="G674" i="1"/>
  <c r="H682" i="1"/>
  <c r="G682" i="1"/>
  <c r="H690" i="1"/>
  <c r="G690" i="1"/>
  <c r="H698" i="1"/>
  <c r="G698" i="1"/>
  <c r="H706" i="1"/>
  <c r="G706" i="1"/>
  <c r="H714" i="1"/>
  <c r="G714" i="1"/>
  <c r="H722" i="1"/>
  <c r="G722" i="1"/>
  <c r="H730" i="1"/>
  <c r="G730"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344" i="1"/>
  <c r="G344" i="1"/>
  <c r="H354" i="1"/>
  <c r="G354" i="1"/>
  <c r="H364" i="1"/>
  <c r="G364" i="1"/>
  <c r="G371" i="1"/>
  <c r="H380" i="1"/>
  <c r="G380" i="1"/>
  <c r="G387" i="1"/>
  <c r="H396" i="1"/>
  <c r="G396" i="1"/>
  <c r="H406" i="1"/>
  <c r="G406" i="1"/>
  <c r="H420" i="1"/>
  <c r="G420" i="1"/>
  <c r="G427" i="1"/>
  <c r="H436" i="1"/>
  <c r="G436" i="1"/>
  <c r="G443" i="1"/>
  <c r="H452" i="1"/>
  <c r="G452" i="1"/>
  <c r="G459" i="1"/>
  <c r="H478" i="1"/>
  <c r="G478" i="1"/>
  <c r="H494" i="1"/>
  <c r="G494" i="1"/>
  <c r="H510" i="1"/>
  <c r="G510" i="1"/>
  <c r="H536" i="1"/>
  <c r="G536" i="1"/>
  <c r="H552" i="1"/>
  <c r="G552" i="1"/>
  <c r="H568" i="1"/>
  <c r="G568" i="1"/>
  <c r="G307" i="1"/>
  <c r="G309" i="1"/>
  <c r="G311" i="1"/>
  <c r="G313" i="1"/>
  <c r="G315" i="1"/>
  <c r="G317" i="1"/>
  <c r="G319" i="1"/>
  <c r="G321" i="1"/>
  <c r="G323" i="1"/>
  <c r="G325" i="1"/>
  <c r="G327" i="1"/>
  <c r="G329" i="1"/>
  <c r="G331" i="1"/>
  <c r="G333" i="1"/>
  <c r="H335" i="1"/>
  <c r="H338" i="1"/>
  <c r="G338" i="1"/>
  <c r="H341" i="1"/>
  <c r="H348" i="1"/>
  <c r="G348" i="1"/>
  <c r="H351" i="1"/>
  <c r="H361" i="1"/>
  <c r="H374" i="1"/>
  <c r="G374" i="1"/>
  <c r="H377" i="1"/>
  <c r="H390" i="1"/>
  <c r="G390" i="1"/>
  <c r="H393" i="1"/>
  <c r="H417" i="1"/>
  <c r="H430" i="1"/>
  <c r="G430" i="1"/>
  <c r="H433" i="1"/>
  <c r="H446" i="1"/>
  <c r="G446" i="1"/>
  <c r="H449" i="1"/>
  <c r="H462" i="1"/>
  <c r="G462" i="1"/>
  <c r="H465" i="1"/>
  <c r="H472" i="1"/>
  <c r="G472" i="1"/>
  <c r="H475" i="1"/>
  <c r="H488" i="1"/>
  <c r="G488" i="1"/>
  <c r="H491" i="1"/>
  <c r="H504" i="1"/>
  <c r="G504" i="1"/>
  <c r="H507" i="1"/>
  <c r="H520" i="1"/>
  <c r="G520" i="1"/>
  <c r="H530" i="1"/>
  <c r="G530" i="1"/>
  <c r="H533" i="1"/>
  <c r="H546" i="1"/>
  <c r="G546" i="1"/>
  <c r="H549" i="1"/>
  <c r="H562" i="1"/>
  <c r="G562" i="1"/>
  <c r="H565" i="1"/>
  <c r="H578" i="1"/>
  <c r="G578" i="1"/>
  <c r="H581" i="1"/>
  <c r="H597" i="1"/>
  <c r="H613" i="1"/>
  <c r="H656" i="1"/>
  <c r="G349" i="1"/>
  <c r="G359" i="1"/>
  <c r="H368" i="1"/>
  <c r="G368" i="1"/>
  <c r="H371" i="1"/>
  <c r="G375" i="1"/>
  <c r="H384" i="1"/>
  <c r="G384" i="1"/>
  <c r="H387" i="1"/>
  <c r="H400" i="1"/>
  <c r="G400" i="1"/>
  <c r="H424" i="1"/>
  <c r="G424" i="1"/>
  <c r="H427" i="1"/>
  <c r="G431" i="1"/>
  <c r="H440" i="1"/>
  <c r="G440" i="1"/>
  <c r="H443" i="1"/>
  <c r="G447" i="1"/>
  <c r="H456" i="1"/>
  <c r="G456" i="1"/>
  <c r="H459" i="1"/>
  <c r="G463" i="1"/>
  <c r="H469" i="1"/>
  <c r="H482" i="1"/>
  <c r="G482" i="1"/>
  <c r="H485" i="1"/>
  <c r="H498" i="1"/>
  <c r="G498" i="1"/>
  <c r="H501" i="1"/>
  <c r="H514" i="1"/>
  <c r="G514" i="1"/>
  <c r="H517" i="1"/>
  <c r="H524" i="1"/>
  <c r="G524" i="1"/>
  <c r="H527" i="1"/>
  <c r="H540" i="1"/>
  <c r="G540" i="1"/>
  <c r="H543" i="1"/>
  <c r="H556" i="1"/>
  <c r="G556" i="1"/>
  <c r="H559" i="1"/>
  <c r="H572" i="1"/>
  <c r="G572" i="1"/>
  <c r="H575" i="1"/>
  <c r="H591" i="1"/>
  <c r="H607" i="1"/>
  <c r="H623" i="1"/>
  <c r="H654" i="1"/>
  <c r="H668" i="1"/>
  <c r="G668" i="1"/>
  <c r="H676" i="1"/>
  <c r="G676" i="1"/>
  <c r="H684" i="1"/>
  <c r="G684" i="1"/>
  <c r="H692" i="1"/>
  <c r="G692" i="1"/>
  <c r="H700" i="1"/>
  <c r="G700" i="1"/>
  <c r="H708" i="1"/>
  <c r="G708" i="1"/>
  <c r="H716" i="1"/>
  <c r="G716" i="1"/>
  <c r="H724" i="1"/>
  <c r="G724" i="1"/>
  <c r="H732" i="1"/>
  <c r="G732" i="1"/>
  <c r="H980" i="1"/>
  <c r="G980" i="1"/>
  <c r="H738" i="1"/>
  <c r="G738" i="1"/>
  <c r="H1215" i="1"/>
  <c r="G1215" i="1"/>
  <c r="H664" i="1"/>
  <c r="G664" i="1"/>
  <c r="H672" i="1"/>
  <c r="G672" i="1"/>
  <c r="H680" i="1"/>
  <c r="G680" i="1"/>
  <c r="H688" i="1"/>
  <c r="G688" i="1"/>
  <c r="H696" i="1"/>
  <c r="G696" i="1"/>
  <c r="H704" i="1"/>
  <c r="G704" i="1"/>
  <c r="H712" i="1"/>
  <c r="G712" i="1"/>
  <c r="H720" i="1"/>
  <c r="G720" i="1"/>
  <c r="H728" i="1"/>
  <c r="G728" i="1"/>
  <c r="H736" i="1"/>
  <c r="G736" i="1"/>
  <c r="G1136" i="1"/>
  <c r="H1136" i="1"/>
  <c r="H1139" i="1"/>
  <c r="G1139" i="1"/>
  <c r="H1145" i="1"/>
  <c r="G1145" i="1"/>
  <c r="G582" i="1"/>
  <c r="G584" i="1"/>
  <c r="G586" i="1"/>
  <c r="G588" i="1"/>
  <c r="G590" i="1"/>
  <c r="G592" i="1"/>
  <c r="G594" i="1"/>
  <c r="G596" i="1"/>
  <c r="G598" i="1"/>
  <c r="G600" i="1"/>
  <c r="G602" i="1"/>
  <c r="G604" i="1"/>
  <c r="G606" i="1"/>
  <c r="G608" i="1"/>
  <c r="G610" i="1"/>
  <c r="G612" i="1"/>
  <c r="G614" i="1"/>
  <c r="G616" i="1"/>
  <c r="G618" i="1"/>
  <c r="G620" i="1"/>
  <c r="G622" i="1"/>
  <c r="G624" i="1"/>
  <c r="G626" i="1"/>
  <c r="H973" i="1"/>
  <c r="G973" i="1"/>
  <c r="H987" i="1"/>
  <c r="G987" i="1"/>
  <c r="G1127" i="1"/>
  <c r="H1127" i="1"/>
  <c r="H662" i="1"/>
  <c r="G662" i="1"/>
  <c r="H670" i="1"/>
  <c r="G670" i="1"/>
  <c r="H678" i="1"/>
  <c r="G678" i="1"/>
  <c r="H686" i="1"/>
  <c r="G686" i="1"/>
  <c r="H694" i="1"/>
  <c r="G694" i="1"/>
  <c r="H702" i="1"/>
  <c r="G702" i="1"/>
  <c r="H710" i="1"/>
  <c r="G710" i="1"/>
  <c r="H718" i="1"/>
  <c r="G718" i="1"/>
  <c r="H726" i="1"/>
  <c r="G726" i="1"/>
  <c r="H734" i="1"/>
  <c r="G734"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1051" i="1"/>
  <c r="G1051" i="1"/>
  <c r="H1055" i="1"/>
  <c r="G1055" i="1"/>
  <c r="H1059" i="1"/>
  <c r="G1059" i="1"/>
  <c r="H1063" i="1"/>
  <c r="G1063" i="1"/>
  <c r="H1073" i="1"/>
  <c r="G1073" i="1"/>
  <c r="G1082" i="1"/>
  <c r="H1082" i="1"/>
  <c r="H1121" i="1"/>
  <c r="G1121" i="1"/>
  <c r="G1146" i="1"/>
  <c r="H1146" i="1"/>
  <c r="H1199" i="1"/>
  <c r="G1199" i="1"/>
  <c r="H1221" i="1"/>
  <c r="G1221" i="1"/>
  <c r="G971" i="1"/>
  <c r="H976" i="1"/>
  <c r="H990" i="1"/>
  <c r="G999" i="1"/>
  <c r="H1003" i="1"/>
  <c r="G1003" i="1"/>
  <c r="H1007" i="1"/>
  <c r="G1007" i="1"/>
  <c r="H1011" i="1"/>
  <c r="G1011" i="1"/>
  <c r="H1015" i="1"/>
  <c r="G1015" i="1"/>
  <c r="H1019" i="1"/>
  <c r="G1019" i="1"/>
  <c r="H1023" i="1"/>
  <c r="G1023" i="1"/>
  <c r="H1027" i="1"/>
  <c r="G1027" i="1"/>
  <c r="H1031" i="1"/>
  <c r="G1031" i="1"/>
  <c r="H1035" i="1"/>
  <c r="G1035" i="1"/>
  <c r="H1039" i="1"/>
  <c r="G1039" i="1"/>
  <c r="H1043" i="1"/>
  <c r="G1043" i="1"/>
  <c r="H1048" i="1"/>
  <c r="G1048" i="1"/>
  <c r="H1052" i="1"/>
  <c r="G1052" i="1"/>
  <c r="H1056" i="1"/>
  <c r="G1056" i="1"/>
  <c r="H1060" i="1"/>
  <c r="G1060" i="1"/>
  <c r="H1064" i="1"/>
  <c r="G1064" i="1"/>
  <c r="G1088" i="1"/>
  <c r="H1088" i="1"/>
  <c r="H1137" i="1"/>
  <c r="G1137" i="1"/>
  <c r="H1190" i="1"/>
  <c r="G1190" i="1"/>
  <c r="H1206" i="1"/>
  <c r="G1206" i="1"/>
  <c r="H1222" i="1"/>
  <c r="G1222" i="1"/>
  <c r="H1244" i="1"/>
  <c r="G1244" i="1"/>
  <c r="G978" i="1"/>
  <c r="G992" i="1"/>
  <c r="H1000" i="1"/>
  <c r="G1000" i="1"/>
  <c r="H1004" i="1"/>
  <c r="G1004" i="1"/>
  <c r="H1008" i="1"/>
  <c r="G1008" i="1"/>
  <c r="H1012" i="1"/>
  <c r="G1012" i="1"/>
  <c r="H1016" i="1"/>
  <c r="G1016" i="1"/>
  <c r="H1020" i="1"/>
  <c r="G1020" i="1"/>
  <c r="H1024" i="1"/>
  <c r="G1024" i="1"/>
  <c r="H1028" i="1"/>
  <c r="G1028" i="1"/>
  <c r="H1032" i="1"/>
  <c r="G1032" i="1"/>
  <c r="H1036" i="1"/>
  <c r="G1036" i="1"/>
  <c r="H1040" i="1"/>
  <c r="G1040" i="1"/>
  <c r="H1044" i="1"/>
  <c r="G1044" i="1"/>
  <c r="H1097" i="1"/>
  <c r="G1097" i="1"/>
  <c r="H1159" i="1"/>
  <c r="G1159" i="1"/>
  <c r="H1228" i="1"/>
  <c r="G1228" i="1"/>
  <c r="H1494" i="1"/>
  <c r="G1494" i="1"/>
  <c r="H1506" i="1"/>
  <c r="G1506" i="1"/>
  <c r="G967" i="1"/>
  <c r="G983" i="1"/>
  <c r="G997" i="1"/>
  <c r="H1089" i="1"/>
  <c r="G1089" i="1"/>
  <c r="G1098" i="1"/>
  <c r="H1098" i="1"/>
  <c r="G1160" i="1"/>
  <c r="H1160" i="1"/>
  <c r="H1231" i="1"/>
  <c r="G1231" i="1"/>
  <c r="G965" i="1"/>
  <c r="H970" i="1"/>
  <c r="G974" i="1"/>
  <c r="G981" i="1"/>
  <c r="G988" i="1"/>
  <c r="G995" i="1"/>
  <c r="H1049" i="1"/>
  <c r="G1049" i="1"/>
  <c r="H1053" i="1"/>
  <c r="G1053" i="1"/>
  <c r="H1057" i="1"/>
  <c r="G1057" i="1"/>
  <c r="H1061" i="1"/>
  <c r="G1061" i="1"/>
  <c r="H1065" i="1"/>
  <c r="G1065" i="1"/>
  <c r="H1071" i="1"/>
  <c r="G1071" i="1"/>
  <c r="G1080" i="1"/>
  <c r="H1080" i="1"/>
  <c r="G1104" i="1"/>
  <c r="H1104" i="1"/>
  <c r="H1107" i="1"/>
  <c r="G1107" i="1"/>
  <c r="H1113" i="1"/>
  <c r="G1113" i="1"/>
  <c r="G1166" i="1"/>
  <c r="H1166" i="1"/>
  <c r="H1169" i="1"/>
  <c r="G1169" i="1"/>
  <c r="H1175" i="1"/>
  <c r="G1175" i="1"/>
  <c r="H1191" i="1"/>
  <c r="G1191" i="1"/>
  <c r="H1207" i="1"/>
  <c r="G1207" i="1"/>
  <c r="H1237" i="1"/>
  <c r="G1237"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H968" i="1"/>
  <c r="G972" i="1"/>
  <c r="G986" i="1"/>
  <c r="H998" i="1"/>
  <c r="G998" i="1"/>
  <c r="H1001" i="1"/>
  <c r="G1001" i="1"/>
  <c r="H1005" i="1"/>
  <c r="G1005" i="1"/>
  <c r="H1009" i="1"/>
  <c r="G1009" i="1"/>
  <c r="H1013" i="1"/>
  <c r="G1013" i="1"/>
  <c r="H1017" i="1"/>
  <c r="G1017" i="1"/>
  <c r="H1021" i="1"/>
  <c r="G1021" i="1"/>
  <c r="H1025" i="1"/>
  <c r="G1025" i="1"/>
  <c r="H1029" i="1"/>
  <c r="G1029" i="1"/>
  <c r="H1033" i="1"/>
  <c r="G1033" i="1"/>
  <c r="H1037" i="1"/>
  <c r="G1037" i="1"/>
  <c r="H1041" i="1"/>
  <c r="G1041" i="1"/>
  <c r="H1045" i="1"/>
  <c r="G1045" i="1"/>
  <c r="H1050" i="1"/>
  <c r="G1050" i="1"/>
  <c r="H1054" i="1"/>
  <c r="G1054" i="1"/>
  <c r="H1058" i="1"/>
  <c r="G1058" i="1"/>
  <c r="H1062" i="1"/>
  <c r="G1062" i="1"/>
  <c r="G1066" i="1"/>
  <c r="H1066" i="1"/>
  <c r="G1114" i="1"/>
  <c r="H1114" i="1"/>
  <c r="H1129" i="1"/>
  <c r="G1129" i="1"/>
  <c r="G1176" i="1"/>
  <c r="H1176" i="1"/>
  <c r="H1198" i="1"/>
  <c r="G1198" i="1"/>
  <c r="H1238" i="1"/>
  <c r="G1238" i="1"/>
  <c r="H966" i="1"/>
  <c r="H982" i="1"/>
  <c r="H996" i="1"/>
  <c r="H1002" i="1"/>
  <c r="G1002" i="1"/>
  <c r="H1006" i="1"/>
  <c r="G1006" i="1"/>
  <c r="H1010" i="1"/>
  <c r="G1010" i="1"/>
  <c r="H1014" i="1"/>
  <c r="G1014" i="1"/>
  <c r="H1018" i="1"/>
  <c r="G1018" i="1"/>
  <c r="H1022" i="1"/>
  <c r="G1022" i="1"/>
  <c r="H1026" i="1"/>
  <c r="G1026" i="1"/>
  <c r="H1030" i="1"/>
  <c r="G1030" i="1"/>
  <c r="H1034" i="1"/>
  <c r="G1034" i="1"/>
  <c r="H1038" i="1"/>
  <c r="G1038" i="1"/>
  <c r="H1042" i="1"/>
  <c r="G1042" i="1"/>
  <c r="G1072" i="1"/>
  <c r="H1072" i="1"/>
  <c r="H1095" i="1"/>
  <c r="H1105" i="1"/>
  <c r="G1105" i="1"/>
  <c r="G1120" i="1"/>
  <c r="H1120" i="1"/>
  <c r="H1123" i="1"/>
  <c r="G1123" i="1"/>
  <c r="G1130" i="1"/>
  <c r="H1130" i="1"/>
  <c r="H1157" i="1"/>
  <c r="H1167" i="1"/>
  <c r="G1167" i="1"/>
  <c r="G1182" i="1"/>
  <c r="H1182" i="1"/>
  <c r="G1442" i="1"/>
  <c r="J1442" i="1"/>
  <c r="J1459" i="1"/>
  <c r="G1459" i="1"/>
  <c r="H1459" i="1"/>
  <c r="H1487" i="1"/>
  <c r="G1487" i="1"/>
  <c r="H1566" i="1"/>
  <c r="G1566" i="1"/>
  <c r="H1575" i="1"/>
  <c r="G1575" i="1"/>
  <c r="F45" i="4"/>
  <c r="D44" i="4"/>
  <c r="H1188" i="1"/>
  <c r="G1188" i="1"/>
  <c r="H1196" i="1"/>
  <c r="G1196" i="1"/>
  <c r="H1204" i="1"/>
  <c r="G1204" i="1"/>
  <c r="H1440" i="1"/>
  <c r="G1440" i="1"/>
  <c r="I1440" i="1" s="1"/>
  <c r="J1440" i="1"/>
  <c r="D567" i="4"/>
  <c r="F568" i="4"/>
  <c r="J1472" i="1"/>
  <c r="G1472" i="1"/>
  <c r="H1472" i="1"/>
  <c r="H1511" i="1"/>
  <c r="G1511" i="1"/>
  <c r="H1186" i="1"/>
  <c r="G1186" i="1"/>
  <c r="H1194" i="1"/>
  <c r="G1194" i="1"/>
  <c r="H1202" i="1"/>
  <c r="G1202" i="1"/>
  <c r="J1449" i="1"/>
  <c r="G1449" i="1"/>
  <c r="H1449" i="1"/>
  <c r="J1465" i="1"/>
  <c r="H1465" i="1"/>
  <c r="G1465" i="1"/>
  <c r="H1475" i="1"/>
  <c r="G1475" i="1"/>
  <c r="H1096" i="1"/>
  <c r="G1103" i="1"/>
  <c r="H1112" i="1"/>
  <c r="G1119" i="1"/>
  <c r="H1128" i="1"/>
  <c r="G1135" i="1"/>
  <c r="H1144" i="1"/>
  <c r="G1151" i="1"/>
  <c r="H1158" i="1"/>
  <c r="G1165" i="1"/>
  <c r="H1174" i="1"/>
  <c r="G1181" i="1"/>
  <c r="H1184" i="1"/>
  <c r="G1184" i="1"/>
  <c r="G1189" i="1"/>
  <c r="H1192" i="1"/>
  <c r="G1192" i="1"/>
  <c r="G1197" i="1"/>
  <c r="H1200" i="1"/>
  <c r="G1200" i="1"/>
  <c r="G1205" i="1"/>
  <c r="H1208" i="1"/>
  <c r="G1208" i="1"/>
  <c r="G1213" i="1"/>
  <c r="G1220" i="1"/>
  <c r="G1227" i="1"/>
  <c r="G1236" i="1"/>
  <c r="J1478" i="1"/>
  <c r="H1478" i="1"/>
  <c r="G1478" i="1"/>
  <c r="H1526" i="1"/>
  <c r="G1526" i="1"/>
  <c r="H1534" i="1"/>
  <c r="G1534" i="1"/>
  <c r="H1542" i="1"/>
  <c r="G1542" i="1"/>
  <c r="H1551" i="1"/>
  <c r="G1551" i="1"/>
  <c r="H1078" i="1"/>
  <c r="H1094" i="1"/>
  <c r="H1110" i="1"/>
  <c r="H1126" i="1"/>
  <c r="H1142" i="1"/>
  <c r="H1156" i="1"/>
  <c r="H1172" i="1"/>
  <c r="G1218" i="1"/>
  <c r="G1234" i="1"/>
  <c r="G1210" i="1"/>
  <c r="G1212" i="1"/>
  <c r="H1451" i="1"/>
  <c r="G1451" i="1"/>
  <c r="I1451" i="1" s="1"/>
  <c r="J1451" i="1"/>
  <c r="J1458" i="1"/>
  <c r="H1458" i="1"/>
  <c r="J1471" i="1"/>
  <c r="H1471" i="1"/>
  <c r="I1471" i="1" s="1"/>
  <c r="H1502" i="1"/>
  <c r="G1502" i="1"/>
  <c r="H1514" i="1"/>
  <c r="G1514" i="1"/>
  <c r="H1527" i="1"/>
  <c r="G1527" i="1"/>
  <c r="H1535" i="1"/>
  <c r="G1535" i="1"/>
  <c r="H1543" i="1"/>
  <c r="G1543" i="1"/>
  <c r="D106" i="4"/>
  <c r="F107" i="4"/>
  <c r="H1447" i="1"/>
  <c r="G1447" i="1"/>
  <c r="I1447" i="1" s="1"/>
  <c r="J1447" i="1"/>
  <c r="H1454" i="1"/>
  <c r="G1454" i="1"/>
  <c r="I1458" i="1"/>
  <c r="H1510" i="1"/>
  <c r="G1510" i="1"/>
  <c r="H1574" i="1"/>
  <c r="G1574" i="1"/>
  <c r="D133" i="4"/>
  <c r="F134" i="4"/>
  <c r="I23" i="3"/>
  <c r="D1214" i="1"/>
  <c r="G1214" i="1" s="1"/>
  <c r="F122" i="6"/>
  <c r="C1416" i="1"/>
  <c r="J1455" i="1"/>
  <c r="G1455" i="1"/>
  <c r="I1455" i="1" s="1"/>
  <c r="H1461" i="1"/>
  <c r="G1461" i="1"/>
  <c r="H1474" i="1"/>
  <c r="G1474" i="1"/>
  <c r="J1474" i="1"/>
  <c r="H1558" i="1"/>
  <c r="G1558" i="1"/>
  <c r="H1567" i="1"/>
  <c r="G1567" i="1"/>
  <c r="D299" i="4"/>
  <c r="F300" i="4"/>
  <c r="F237" i="5"/>
  <c r="H23" i="3"/>
  <c r="I1441" i="1"/>
  <c r="J1452" i="1"/>
  <c r="H1452" i="1"/>
  <c r="H1457" i="1"/>
  <c r="G1457" i="1"/>
  <c r="I1457" i="1" s="1"/>
  <c r="J1457" i="1"/>
  <c r="J1466" i="1"/>
  <c r="G1466" i="1"/>
  <c r="J1479" i="1"/>
  <c r="G1479" i="1"/>
  <c r="I1479" i="1" s="1"/>
  <c r="H1482" i="1"/>
  <c r="G1482" i="1"/>
  <c r="H1559" i="1"/>
  <c r="G1559" i="1"/>
  <c r="E7" i="4"/>
  <c r="E50" i="4"/>
  <c r="D46" i="1" s="1"/>
  <c r="G46" i="1" s="1"/>
  <c r="H1444" i="1"/>
  <c r="G1444" i="1"/>
  <c r="I1444" i="1" s="1"/>
  <c r="J1448" i="1"/>
  <c r="H1448" i="1"/>
  <c r="G1452" i="1"/>
  <c r="I1452" i="1" s="1"/>
  <c r="H1455" i="1"/>
  <c r="J1462" i="1"/>
  <c r="G1462" i="1"/>
  <c r="I1462" i="1" s="1"/>
  <c r="H1468" i="1"/>
  <c r="G1468" i="1"/>
  <c r="I1468" i="1" s="1"/>
  <c r="J1468" i="1"/>
  <c r="H1490" i="1"/>
  <c r="G1490" i="1"/>
  <c r="H1442" i="1"/>
  <c r="G1448" i="1"/>
  <c r="I1448" i="1" s="1"/>
  <c r="H1464" i="1"/>
  <c r="G1464" i="1"/>
  <c r="I1464" i="1" s="1"/>
  <c r="J1464" i="1"/>
  <c r="H1466" i="1"/>
  <c r="H1477" i="1"/>
  <c r="G1477" i="1"/>
  <c r="J1477" i="1"/>
  <c r="H1479" i="1"/>
  <c r="H1486" i="1"/>
  <c r="G1486" i="1"/>
  <c r="H1498" i="1"/>
  <c r="G1498" i="1"/>
  <c r="H1522" i="1"/>
  <c r="G1522" i="1"/>
  <c r="H1550" i="1"/>
  <c r="G1550" i="1"/>
  <c r="D82" i="4"/>
  <c r="F83" i="4"/>
  <c r="F219" i="4"/>
  <c r="D215" i="4"/>
  <c r="D1393" i="1"/>
  <c r="E89" i="6"/>
  <c r="D1383" i="1" s="1"/>
  <c r="D114" i="6"/>
  <c r="E82" i="4"/>
  <c r="D78" i="1" s="1"/>
  <c r="E407" i="4"/>
  <c r="D402" i="1" s="1"/>
  <c r="D421" i="4"/>
  <c r="D206" i="5"/>
  <c r="F207" i="5"/>
  <c r="D89" i="6"/>
  <c r="F94" i="6"/>
  <c r="D396" i="4"/>
  <c r="F397" i="4"/>
  <c r="E421" i="4"/>
  <c r="D644" i="4"/>
  <c r="D49" i="8"/>
  <c r="C1524" i="1" s="1"/>
  <c r="E27" i="9"/>
  <c r="B27" i="9" s="1"/>
  <c r="E106" i="4"/>
  <c r="D102" i="1" s="1"/>
  <c r="D124" i="4"/>
  <c r="F125" i="4"/>
  <c r="D196" i="4"/>
  <c r="F197" i="4"/>
  <c r="D363" i="4"/>
  <c r="F369" i="4"/>
  <c r="D515" i="4"/>
  <c r="F516" i="4"/>
  <c r="G1530" i="1"/>
  <c r="G1538" i="1"/>
  <c r="G1546" i="1"/>
  <c r="G1554" i="1"/>
  <c r="G1562" i="1"/>
  <c r="G1570" i="1"/>
  <c r="G1578" i="1"/>
  <c r="E196" i="4"/>
  <c r="D192" i="1" s="1"/>
  <c r="D344" i="4"/>
  <c r="F345" i="4"/>
  <c r="D351" i="4"/>
  <c r="F352" i="4"/>
  <c r="D472" i="4"/>
  <c r="F478" i="4"/>
  <c r="D528" i="4"/>
  <c r="D7" i="5"/>
  <c r="F8" i="5"/>
  <c r="E68" i="5"/>
  <c r="F245" i="5"/>
  <c r="D35" i="6"/>
  <c r="F36" i="6"/>
  <c r="E35" i="9"/>
  <c r="B35" i="9" s="1"/>
  <c r="D224" i="4"/>
  <c r="F240" i="4"/>
  <c r="E350" i="4"/>
  <c r="D69" i="5"/>
  <c r="F70" i="5"/>
  <c r="F5" i="6"/>
  <c r="D22" i="7"/>
  <c r="D5" i="7" s="1"/>
  <c r="D42" i="8"/>
  <c r="H21" i="9"/>
  <c r="F152" i="4"/>
  <c r="G21" i="9"/>
  <c r="D311" i="4"/>
  <c r="F317" i="4"/>
  <c r="F643" i="4"/>
  <c r="F78" i="5"/>
  <c r="E141" i="6"/>
  <c r="F529" i="4"/>
  <c r="F581" i="4"/>
  <c r="F119" i="5"/>
  <c r="F190" i="5"/>
  <c r="F238" i="5"/>
  <c r="F246"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192" i="9" s="1"/>
  <c r="G166"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B84" i="9"/>
  <c r="G168" i="9"/>
  <c r="E168" i="9" s="1"/>
  <c r="B168" i="9" s="1"/>
  <c r="G172" i="9"/>
  <c r="E172" i="9" s="1"/>
  <c r="B172" i="9" s="1"/>
  <c r="G176" i="9"/>
  <c r="E176" i="9" s="1"/>
  <c r="B176" i="9" s="1"/>
  <c r="G180" i="9"/>
  <c r="E180" i="9" s="1"/>
  <c r="B180" i="9" s="1"/>
  <c r="G184" i="9"/>
  <c r="E184" i="9" s="1"/>
  <c r="B184" i="9" s="1"/>
  <c r="G188" i="9"/>
  <c r="E188" i="9" s="1"/>
  <c r="B188" i="9" s="1"/>
  <c r="F223" i="9"/>
  <c r="B223" i="9" s="1"/>
  <c r="B230" i="9"/>
  <c r="E163" i="4"/>
  <c r="D159" i="1" s="1"/>
  <c r="H159" i="1" s="1"/>
  <c r="G290" i="9"/>
  <c r="E290" i="9" s="1"/>
  <c r="B290" i="9" s="1"/>
  <c r="E39" i="9"/>
  <c r="B39" i="9" s="1"/>
  <c r="E106" i="9"/>
  <c r="B106" i="9" s="1"/>
  <c r="B120" i="9"/>
  <c r="B124" i="9"/>
  <c r="E126" i="9"/>
  <c r="B126" i="9" s="1"/>
  <c r="E150" i="9"/>
  <c r="B150" i="9" s="1"/>
  <c r="B237" i="9"/>
  <c r="F243" i="9"/>
  <c r="B243" i="9" s="1"/>
  <c r="B257" i="9"/>
  <c r="F263" i="9"/>
  <c r="B263" i="9" s="1"/>
  <c r="G279" i="9"/>
  <c r="E279" i="9" s="1"/>
  <c r="B279" i="9" s="1"/>
  <c r="F149" i="5"/>
  <c r="D176" i="5"/>
  <c r="G169" i="9"/>
  <c r="E169" i="9" s="1"/>
  <c r="B169" i="9" s="1"/>
  <c r="G173" i="9"/>
  <c r="E173" i="9" s="1"/>
  <c r="B173" i="9" s="1"/>
  <c r="G177" i="9"/>
  <c r="E177" i="9" s="1"/>
  <c r="B177" i="9" s="1"/>
  <c r="G181" i="9"/>
  <c r="E181" i="9" s="1"/>
  <c r="B181" i="9" s="1"/>
  <c r="G185" i="9"/>
  <c r="E185" i="9" s="1"/>
  <c r="B185" i="9" s="1"/>
  <c r="G189" i="9"/>
  <c r="E189" i="9" s="1"/>
  <c r="B189" i="9" s="1"/>
  <c r="B304" i="9"/>
  <c r="E306" i="9"/>
  <c r="B306" i="9" s="1"/>
  <c r="F88" i="5"/>
  <c r="D146" i="5"/>
  <c r="E176" i="5"/>
  <c r="H19" i="9" s="1"/>
  <c r="E19" i="9" s="1"/>
  <c r="B19" i="9" s="1"/>
  <c r="E68" i="9"/>
  <c r="B68" i="9" s="1"/>
  <c r="E70" i="9"/>
  <c r="B70" i="9" s="1"/>
  <c r="E74" i="9"/>
  <c r="B74" i="9" s="1"/>
  <c r="E122" i="9"/>
  <c r="B122" i="9" s="1"/>
  <c r="B136" i="9"/>
  <c r="F215" i="9"/>
  <c r="B215" i="9" s="1"/>
  <c r="B222" i="9"/>
  <c r="B264" i="9"/>
  <c r="G280" i="9"/>
  <c r="E280" i="9" s="1"/>
  <c r="B280" i="9" s="1"/>
  <c r="I10" i="9"/>
  <c r="E60" i="9"/>
  <c r="B60" i="9" s="1"/>
  <c r="E62" i="9"/>
  <c r="B62" i="9" s="1"/>
  <c r="E66" i="9"/>
  <c r="B66" i="9" s="1"/>
  <c r="E142" i="9"/>
  <c r="B142" i="9" s="1"/>
  <c r="B160" i="9"/>
  <c r="H166" i="9"/>
  <c r="G170" i="9"/>
  <c r="E170" i="9" s="1"/>
  <c r="B170" i="9" s="1"/>
  <c r="G174" i="9"/>
  <c r="E174" i="9" s="1"/>
  <c r="B174" i="9" s="1"/>
  <c r="G178" i="9"/>
  <c r="E178" i="9" s="1"/>
  <c r="B178" i="9" s="1"/>
  <c r="G182" i="9"/>
  <c r="E182" i="9" s="1"/>
  <c r="B182" i="9" s="1"/>
  <c r="G186" i="9"/>
  <c r="E186" i="9" s="1"/>
  <c r="B186" i="9" s="1"/>
  <c r="G190" i="9"/>
  <c r="E190" i="9" s="1"/>
  <c r="B190" i="9" s="1"/>
  <c r="B229" i="9"/>
  <c r="F235" i="9"/>
  <c r="B235" i="9" s="1"/>
  <c r="B240" i="9"/>
  <c r="B249" i="9"/>
  <c r="F255" i="9"/>
  <c r="B255" i="9" s="1"/>
  <c r="B262" i="9"/>
  <c r="E308" i="9"/>
  <c r="B308" i="9" s="1"/>
  <c r="B92" i="9"/>
  <c r="G281" i="9"/>
  <c r="E281" i="9" s="1"/>
  <c r="B281" i="9" s="1"/>
  <c r="B292" i="9"/>
  <c r="E298" i="9"/>
  <c r="B298" i="9" s="1"/>
  <c r="E310" i="9"/>
  <c r="B310" i="9" s="1"/>
  <c r="E44" i="9"/>
  <c r="B44" i="9" s="1"/>
  <c r="E46" i="9"/>
  <c r="B46" i="9" s="1"/>
  <c r="E114" i="9"/>
  <c r="B114" i="9" s="1"/>
  <c r="B128" i="9"/>
  <c r="B132" i="9"/>
  <c r="E134" i="9"/>
  <c r="B134" i="9" s="1"/>
  <c r="B152"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14" i="9"/>
  <c r="B245" i="9"/>
  <c r="F251" i="9"/>
  <c r="B251" i="9" s="1"/>
  <c r="B256" i="9"/>
  <c r="B265" i="9"/>
  <c r="F277" i="9"/>
  <c r="I29" i="3" l="1"/>
  <c r="D1436" i="1"/>
  <c r="E21" i="9"/>
  <c r="B21" i="9" s="1"/>
  <c r="G316" i="9"/>
  <c r="E316" i="9" s="1"/>
  <c r="H29" i="3"/>
  <c r="C1436" i="1"/>
  <c r="F35" i="6"/>
  <c r="H25" i="3"/>
  <c r="C1329" i="1"/>
  <c r="E408" i="4"/>
  <c r="D403" i="1" s="1"/>
  <c r="D345" i="1"/>
  <c r="F351" i="4"/>
  <c r="D350" i="4"/>
  <c r="C346" i="1"/>
  <c r="E151" i="4"/>
  <c r="F82" i="4"/>
  <c r="C78" i="1"/>
  <c r="I1472" i="1"/>
  <c r="C1517" i="1"/>
  <c r="I34" i="3"/>
  <c r="H1524" i="1"/>
  <c r="G1524" i="1"/>
  <c r="F176" i="5"/>
  <c r="H22" i="3"/>
  <c r="D175" i="5"/>
  <c r="C1153" i="1"/>
  <c r="F311" i="4"/>
  <c r="C306" i="1"/>
  <c r="H30" i="3"/>
  <c r="C1453" i="1"/>
  <c r="I21" i="3"/>
  <c r="D1046" i="1"/>
  <c r="F196" i="4"/>
  <c r="C192" i="1"/>
  <c r="F644" i="4"/>
  <c r="C638" i="1"/>
  <c r="I1466" i="1"/>
  <c r="H1416" i="1"/>
  <c r="G1416" i="1"/>
  <c r="I1478" i="1"/>
  <c r="I1465" i="1"/>
  <c r="I1442" i="1"/>
  <c r="F224" i="4"/>
  <c r="C220" i="1"/>
  <c r="F344" i="4"/>
  <c r="C339" i="1"/>
  <c r="E420" i="4"/>
  <c r="D415" i="1"/>
  <c r="E175" i="5"/>
  <c r="D1152" i="1" s="1"/>
  <c r="I22" i="3"/>
  <c r="D1153" i="1"/>
  <c r="F163" i="4"/>
  <c r="F7" i="5"/>
  <c r="H20" i="3"/>
  <c r="C985" i="1"/>
  <c r="D43" i="8"/>
  <c r="G313" i="9" s="1"/>
  <c r="E313" i="9" s="1"/>
  <c r="F124" i="4"/>
  <c r="C120" i="1"/>
  <c r="F89" i="6"/>
  <c r="C1383" i="1"/>
  <c r="I1477" i="1"/>
  <c r="D6" i="4"/>
  <c r="E6" i="5"/>
  <c r="I1474" i="1"/>
  <c r="F567" i="4"/>
  <c r="C561" i="1"/>
  <c r="E165" i="9"/>
  <c r="B165" i="9" s="1"/>
  <c r="G318" i="9"/>
  <c r="E318" i="9" s="1"/>
  <c r="F528" i="4"/>
  <c r="C522" i="1"/>
  <c r="F396" i="4"/>
  <c r="C391" i="1"/>
  <c r="G1393" i="1"/>
  <c r="H1393" i="1"/>
  <c r="F106" i="4"/>
  <c r="C102" i="1"/>
  <c r="H46" i="1"/>
  <c r="F363" i="4"/>
  <c r="C358" i="1"/>
  <c r="D141" i="6"/>
  <c r="E6" i="4"/>
  <c r="D3" i="1"/>
  <c r="F146" i="5"/>
  <c r="C1124" i="1"/>
  <c r="D1435" i="1"/>
  <c r="I28" i="3"/>
  <c r="D151" i="4"/>
  <c r="F515" i="4"/>
  <c r="C509" i="1"/>
  <c r="F206" i="5"/>
  <c r="C1183" i="1"/>
  <c r="G311" i="9"/>
  <c r="E311" i="9" s="1"/>
  <c r="B311" i="9" s="1"/>
  <c r="F215" i="4"/>
  <c r="C211" i="1"/>
  <c r="F299" i="4"/>
  <c r="D298" i="4"/>
  <c r="C294" i="1"/>
  <c r="I1449" i="1"/>
  <c r="F44" i="4"/>
  <c r="C40" i="1"/>
  <c r="H1214" i="1"/>
  <c r="F114" i="6"/>
  <c r="H27" i="3"/>
  <c r="C1408" i="1"/>
  <c r="E166" i="9"/>
  <c r="B166" i="9" s="1"/>
  <c r="F69" i="5"/>
  <c r="D68" i="5"/>
  <c r="D6" i="5" s="1"/>
  <c r="C1047" i="1"/>
  <c r="F472" i="4"/>
  <c r="C466" i="1"/>
  <c r="D420" i="4"/>
  <c r="F421" i="4"/>
  <c r="C415" i="1"/>
  <c r="F133" i="4"/>
  <c r="C129" i="1"/>
  <c r="I1459" i="1"/>
  <c r="G159" i="1"/>
  <c r="E312" i="9" l="1"/>
  <c r="B313" i="9"/>
  <c r="G285" i="9"/>
  <c r="E285" i="9" s="1"/>
  <c r="B285" i="9" s="1"/>
  <c r="G278" i="9"/>
  <c r="F6" i="5"/>
  <c r="C984" i="1"/>
  <c r="G415" i="1"/>
  <c r="H415" i="1"/>
  <c r="H294" i="1"/>
  <c r="G294" i="1"/>
  <c r="E412" i="4"/>
  <c r="E290" i="4"/>
  <c r="D286" i="1" s="1"/>
  <c r="I16" i="3"/>
  <c r="D2" i="1"/>
  <c r="G1383" i="1"/>
  <c r="H1383" i="1"/>
  <c r="E635" i="4"/>
  <c r="D629" i="1" s="1"/>
  <c r="D414" i="1"/>
  <c r="E636" i="4"/>
  <c r="D630" i="1" s="1"/>
  <c r="H78" i="1"/>
  <c r="G78" i="1"/>
  <c r="G1329" i="1"/>
  <c r="H1329" i="1"/>
  <c r="H9" i="3"/>
  <c r="G509" i="1"/>
  <c r="H509" i="1"/>
  <c r="H1408" i="1"/>
  <c r="G1408" i="1"/>
  <c r="F298" i="4"/>
  <c r="D407" i="4"/>
  <c r="C293" i="1"/>
  <c r="F141" i="6"/>
  <c r="C1435" i="1"/>
  <c r="H28" i="3"/>
  <c r="G391" i="1"/>
  <c r="H391" i="1"/>
  <c r="G339" i="1"/>
  <c r="H339" i="1"/>
  <c r="G1453" i="1"/>
  <c r="H1453" i="1"/>
  <c r="H3" i="1"/>
  <c r="G3" i="1"/>
  <c r="D635" i="4"/>
  <c r="F420" i="4"/>
  <c r="C414" i="1"/>
  <c r="H120" i="1"/>
  <c r="G120" i="1"/>
  <c r="E289" i="4"/>
  <c r="I17" i="3"/>
  <c r="D147" i="1"/>
  <c r="H466" i="1"/>
  <c r="G466" i="1"/>
  <c r="G211" i="1"/>
  <c r="H211" i="1"/>
  <c r="H522" i="1"/>
  <c r="G522" i="1"/>
  <c r="H220" i="1"/>
  <c r="G220" i="1"/>
  <c r="H638" i="1"/>
  <c r="G638" i="1"/>
  <c r="G306" i="1"/>
  <c r="H306" i="1"/>
  <c r="H346" i="1"/>
  <c r="G346" i="1"/>
  <c r="D289" i="4"/>
  <c r="F151" i="4"/>
  <c r="H17" i="3"/>
  <c r="C147" i="1"/>
  <c r="H358" i="1"/>
  <c r="G358" i="1"/>
  <c r="G561" i="1"/>
  <c r="H561" i="1"/>
  <c r="D636" i="4"/>
  <c r="I35" i="3"/>
  <c r="C1518" i="1"/>
  <c r="H1517" i="1"/>
  <c r="G1517" i="1"/>
  <c r="D408" i="4"/>
  <c r="F350" i="4"/>
  <c r="C345" i="1"/>
  <c r="H1436" i="1"/>
  <c r="G1436" i="1"/>
  <c r="F68" i="5"/>
  <c r="H21" i="3"/>
  <c r="C1046" i="1"/>
  <c r="H1047" i="1"/>
  <c r="G1047" i="1"/>
  <c r="H40" i="1"/>
  <c r="G40" i="1"/>
  <c r="G1124" i="1"/>
  <c r="H1124" i="1"/>
  <c r="H102" i="1"/>
  <c r="G102" i="1"/>
  <c r="H278" i="9"/>
  <c r="D984" i="1"/>
  <c r="H985" i="1"/>
  <c r="G985" i="1"/>
  <c r="H192" i="1"/>
  <c r="G192" i="1"/>
  <c r="H1153" i="1"/>
  <c r="G1153" i="1"/>
  <c r="G314" i="9"/>
  <c r="E314" i="9" s="1"/>
  <c r="B314" i="9" s="1"/>
  <c r="G129" i="1"/>
  <c r="H129" i="1"/>
  <c r="H1183" i="1"/>
  <c r="G1183" i="1"/>
  <c r="E317" i="9"/>
  <c r="B318" i="9"/>
  <c r="D412" i="4"/>
  <c r="F6" i="4"/>
  <c r="H16" i="3"/>
  <c r="C2" i="1"/>
  <c r="F175" i="5"/>
  <c r="C1152" i="1"/>
  <c r="K1451" i="9"/>
  <c r="B316" i="9"/>
  <c r="E315" i="9"/>
  <c r="I10" i="3" s="1"/>
  <c r="E278" i="9" l="1"/>
  <c r="E277" i="9" s="1"/>
  <c r="H2" i="1"/>
  <c r="G2" i="1"/>
  <c r="H1518" i="1"/>
  <c r="G1518" i="1"/>
  <c r="G345" i="1"/>
  <c r="H345" i="1"/>
  <c r="F289" i="4"/>
  <c r="D413" i="4"/>
  <c r="D291" i="4"/>
  <c r="C285" i="1"/>
  <c r="G1435" i="1"/>
  <c r="H1435" i="1"/>
  <c r="F412" i="4"/>
  <c r="D639" i="4"/>
  <c r="C407" i="1"/>
  <c r="F408" i="4"/>
  <c r="C403" i="1"/>
  <c r="H293" i="1"/>
  <c r="G293" i="1"/>
  <c r="H11" i="3"/>
  <c r="F407" i="4"/>
  <c r="C402" i="1"/>
  <c r="E413" i="4"/>
  <c r="E291" i="4"/>
  <c r="D287" i="1" s="1"/>
  <c r="D285" i="1"/>
  <c r="D290" i="4"/>
  <c r="H1046" i="1"/>
  <c r="G1046" i="1"/>
  <c r="G1152" i="1"/>
  <c r="H1152" i="1"/>
  <c r="H414" i="1"/>
  <c r="G414" i="1"/>
  <c r="H8" i="3"/>
  <c r="H984" i="1"/>
  <c r="G984" i="1"/>
  <c r="F635" i="4"/>
  <c r="C629" i="1"/>
  <c r="E639" i="4"/>
  <c r="D407" i="1"/>
  <c r="G147" i="1"/>
  <c r="H147" i="1"/>
  <c r="F636" i="4"/>
  <c r="C630" i="1"/>
  <c r="K3" i="9"/>
  <c r="I9" i="3"/>
  <c r="B278" i="9" l="1"/>
  <c r="H630" i="1"/>
  <c r="G630" i="1"/>
  <c r="G407" i="1"/>
  <c r="H407" i="1"/>
  <c r="F413" i="4"/>
  <c r="D640" i="4"/>
  <c r="D415" i="4"/>
  <c r="C408" i="1"/>
  <c r="H629" i="1"/>
  <c r="G629" i="1"/>
  <c r="H402" i="1"/>
  <c r="G402" i="1"/>
  <c r="D414" i="4"/>
  <c r="D641" i="4"/>
  <c r="F639" i="4"/>
  <c r="C633" i="1"/>
  <c r="E640" i="4"/>
  <c r="E415" i="4"/>
  <c r="D410" i="1" s="1"/>
  <c r="D408" i="1"/>
  <c r="N3" i="9"/>
  <c r="I11" i="3"/>
  <c r="M3" i="9"/>
  <c r="I8" i="3"/>
  <c r="D633" i="1"/>
  <c r="G403" i="1"/>
  <c r="H403" i="1"/>
  <c r="G285" i="1"/>
  <c r="H285" i="1"/>
  <c r="E414" i="4"/>
  <c r="D409" i="1" s="1"/>
  <c r="F290" i="4"/>
  <c r="C286" i="1"/>
  <c r="F291" i="4"/>
  <c r="C287" i="1"/>
  <c r="E642" i="4" l="1"/>
  <c r="D634" i="1"/>
  <c r="H286" i="1"/>
  <c r="G286" i="1"/>
  <c r="E641" i="4"/>
  <c r="H633" i="1"/>
  <c r="G633" i="1"/>
  <c r="H408" i="1"/>
  <c r="G408" i="1"/>
  <c r="F415" i="4"/>
  <c r="C410" i="1"/>
  <c r="F641" i="4"/>
  <c r="C635" i="1"/>
  <c r="F640" i="4"/>
  <c r="D642" i="4"/>
  <c r="C634" i="1"/>
  <c r="F414" i="4"/>
  <c r="C409" i="1"/>
  <c r="H287" i="1"/>
  <c r="G287" i="1"/>
  <c r="D646" i="4" l="1"/>
  <c r="F642" i="4"/>
  <c r="C636" i="1"/>
  <c r="E646" i="4"/>
  <c r="D636" i="1"/>
  <c r="H635" i="1"/>
  <c r="G635" i="1"/>
  <c r="E645" i="4"/>
  <c r="D635" i="1"/>
  <c r="D645" i="4"/>
  <c r="G409" i="1"/>
  <c r="H409" i="1"/>
  <c r="H410" i="1"/>
  <c r="G410" i="1"/>
  <c r="H634" i="1"/>
  <c r="G634" i="1"/>
  <c r="I19" i="3" l="1"/>
  <c r="D640" i="1"/>
  <c r="I18" i="3"/>
  <c r="D639" i="1"/>
  <c r="H636" i="1"/>
  <c r="G636" i="1"/>
  <c r="F645" i="4"/>
  <c r="H18" i="3"/>
  <c r="C639" i="1"/>
  <c r="G276" i="9"/>
  <c r="E276" i="9" s="1"/>
  <c r="B276" i="9" s="1"/>
  <c r="H7" i="3"/>
  <c r="H19" i="3"/>
  <c r="F646" i="4"/>
  <c r="C640" i="1"/>
  <c r="G640" i="1" l="1"/>
  <c r="H640" i="1"/>
  <c r="J3" i="9"/>
  <c r="G639" i="1"/>
  <c r="H639" i="1"/>
  <c r="H274" i="9" l="1"/>
  <c r="G274" i="9"/>
  <c r="E274" i="9" s="1"/>
  <c r="M272" i="9"/>
  <c r="G18" i="9"/>
  <c r="L272" i="9"/>
  <c r="F272" i="9" s="1"/>
  <c r="H18" i="9"/>
  <c r="I9" i="9"/>
  <c r="L16" i="9"/>
  <c r="H17" i="9"/>
  <c r="J12" i="9"/>
  <c r="I6" i="9"/>
  <c r="I11" i="9"/>
  <c r="J11" i="9"/>
  <c r="K5" i="9"/>
  <c r="I5" i="9"/>
  <c r="J13" i="9"/>
  <c r="H15" i="9"/>
  <c r="G17" i="9"/>
  <c r="J9" i="9"/>
  <c r="J5" i="9"/>
  <c r="I7" i="9"/>
  <c r="J7" i="9"/>
  <c r="K8" i="9"/>
  <c r="J10" i="9"/>
  <c r="K10" i="9"/>
  <c r="K9" i="9"/>
  <c r="I8" i="9"/>
  <c r="J17" i="9"/>
  <c r="K7" i="9"/>
  <c r="K12" i="9"/>
  <c r="G15" i="9"/>
  <c r="H16" i="9"/>
  <c r="K13" i="9"/>
  <c r="I12" i="9"/>
  <c r="G16" i="9"/>
  <c r="I13" i="9"/>
  <c r="M15" i="9"/>
  <c r="J8" i="9"/>
  <c r="L15" i="9"/>
  <c r="M16" i="9"/>
  <c r="I17" i="9"/>
  <c r="J6" i="9"/>
  <c r="K6" i="9"/>
  <c r="K11" i="9"/>
  <c r="E12" i="9" l="1"/>
  <c r="B12" i="9" s="1"/>
  <c r="E18" i="9"/>
  <c r="B18" i="9" s="1"/>
  <c r="E5" i="9"/>
  <c r="B5" i="9" s="1"/>
  <c r="E16" i="9"/>
  <c r="E8" i="9"/>
  <c r="B8" i="9" s="1"/>
  <c r="E17" i="9"/>
  <c r="B17" i="9" s="1"/>
  <c r="E10" i="9"/>
  <c r="B10" i="9" s="1"/>
  <c r="F16" i="9"/>
  <c r="F15" i="9"/>
  <c r="E15" i="9"/>
  <c r="E9" i="9"/>
  <c r="B9" i="9" s="1"/>
  <c r="B272" i="9"/>
  <c r="F20" i="9"/>
  <c r="B274" i="9"/>
  <c r="E20" i="9"/>
  <c r="I7" i="3" s="1"/>
  <c r="E7" i="9"/>
  <c r="B7" i="9" s="1"/>
  <c r="E13" i="9"/>
  <c r="B13" i="9" s="1"/>
  <c r="E11" i="9"/>
  <c r="B11" i="9" s="1"/>
  <c r="E6" i="9"/>
  <c r="B6" i="9" s="1"/>
  <c r="F14" i="9" l="1"/>
  <c r="B16" i="9"/>
  <c r="E4" i="9"/>
  <c r="F3"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<sst xmlns="http://schemas.openxmlformats.org/spreadsheetml/2006/main" count="4374" uniqueCount="3426">
  <si>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</si>
  <si>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</si>
  <si>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</si>
  <si>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</si>
  <si>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</si>
  <si>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</si>
  <si>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</si>
  <si>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</si>
  <si>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</si>
  <si>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</si>
  <si>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</si>
  <si>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</si>
  <si>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</si>
  <si>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</si>
  <si>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</si>
  <si>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</si>
  <si>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</si>
  <si>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</si>
  <si>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</si>
  <si>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</si>
  <si>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</si>
  <si>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</si>
  <si>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</si>
  <si>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</si>
  <si>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</si>
  <si>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</si>
  <si>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</si>
  <si>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</si>
  <si>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</si>
  <si>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</si>
  <si>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</si>
  <si>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PROFESIONALNU REHABILITACIJU ZAGREB</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</si>
  <si>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</si>
  <si>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</si>
  <si>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</si>
  <si>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</si>
  <si>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</si>
  <si>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</si>
  <si>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</si>
  <si>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</si>
  <si>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</si>
  <si>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</si>
  <si>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</si>
  <si>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</si>
  <si>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</si>
  <si>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</si>
  <si>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</si>
  <si>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</si>
  <si>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</si>
  <si>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48865 - CENTAR ZA PROFESIONALNU REHABILITACIJU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</si>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</sst>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966400.27</v>
      </c>
      <c r="D2" s="6">
        <f>'PR-RAS'!E6</f>
        <v>1116646.24</v>
      </c>
      <c r="E2" s="6">
        <v>0</v>
      </c>
      <c r="F2" s="6">
        <v>0</v>
      </c>
      <c r="G2" s="7">
        <f t="shared" ref="G2:G65" si="0">(B2/1000)*(C2*1+D2*2)</f>
        <v>3199.6927500000002</v>
      </c>
      <c r="H2" s="7">
        <f t="shared" ref="H2:H65" si="1">ABS(C2-ROUND(C2,0))+ABS(D2-ROUND(D2,0))</f>
        <v>0.51000000000931323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966400.27</v>
      </c>
      <c r="D102" s="1">
        <f>'PR-RAS'!E106</f>
        <v>1116646.24</v>
      </c>
      <c r="E102" s="1">
        <v>0</v>
      </c>
      <c r="F102" s="1">
        <v>0</v>
      </c>
      <c r="G102" s="2">
        <f t="shared" si="2"/>
        <v>323168.96775000001</v>
      </c>
      <c r="H102" s="2">
        <f t="shared" si="3"/>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966400.27</v>
      </c>
      <c r="D108" s="1">
        <f>'PR-RAS'!E112</f>
        <v>1116646.24</v>
      </c>
      <c r="E108" s="1">
        <v>0</v>
      </c>
      <c r="F108" s="1">
        <v>0</v>
      </c>
      <c r="G108" s="2">
        <f t="shared" si="2"/>
        <v>342367.12424999999</v>
      </c>
      <c r="H108" s="2">
        <f t="shared" si="3"/>
        <v>0.51000000000931323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5400.27</v>
      </c>
      <c r="D113" s="1">
        <f>'PR-RAS'!E117</f>
        <v>5862.24</v>
      </c>
      <c r="E113" s="1">
        <v>0</v>
      </c>
      <c r="F113" s="1">
        <v>0</v>
      </c>
      <c r="G113" s="2">
        <f t="shared" si="2"/>
        <v>1917.972</v>
      </c>
      <c r="H113" s="2">
        <f t="shared" si="3"/>
        <v>0.51000000000021828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961000</v>
      </c>
      <c r="D115" s="1">
        <f>'PR-RAS'!E119</f>
        <v>1110784</v>
      </c>
      <c r="E115" s="1">
        <v>0</v>
      </c>
      <c r="F115" s="1">
        <v>0</v>
      </c>
      <c r="G115" s="2">
        <f t="shared" si="2"/>
        <v>362812.75200000004</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ref="G130:G193" si="4">(B130/1000)*(C130*1+D130*2)</f>
        <v>0</v>
      </c>
      <c r="H130" s="2">
        <f t="shared" ref="H130:H193" si="5">ABS(C130-ROUND(C130,0))+ABS(D130-ROUND(D130,0))</f>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4"/>
        <v>0</v>
      </c>
      <c r="H131" s="2">
        <f t="shared" si="5"/>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946944.34999999986</v>
      </c>
      <c r="D147" s="1">
        <f>'PR-RAS'!E151</f>
        <v>1174385.9300000002</v>
      </c>
      <c r="E147" s="1">
        <v>0</v>
      </c>
      <c r="F147" s="1">
        <v>0</v>
      </c>
      <c r="G147" s="2">
        <f t="shared" si="4"/>
        <v>481174.56665999995</v>
      </c>
      <c r="H147" s="2">
        <f t="shared" si="5"/>
        <v>0.41999999969266355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648238.66999999993</v>
      </c>
      <c r="D148" s="1">
        <f>'PR-RAS'!E152</f>
        <v>870791.07000000007</v>
      </c>
      <c r="E148" s="1">
        <v>0</v>
      </c>
      <c r="F148" s="1">
        <v>0</v>
      </c>
      <c r="G148" s="2">
        <f t="shared" si="4"/>
        <v>351303.65906999999</v>
      </c>
      <c r="H148" s="2">
        <f t="shared" si="5"/>
        <v>0.40000000013969839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536864.21</v>
      </c>
      <c r="D149" s="1">
        <f>'PR-RAS'!E153</f>
        <v>719063.06</v>
      </c>
      <c r="E149" s="1">
        <v>0</v>
      </c>
      <c r="F149" s="1">
        <v>0</v>
      </c>
      <c r="G149" s="2">
        <f t="shared" si="4"/>
        <v>292298.56884000002</v>
      </c>
      <c r="H149" s="2">
        <f t="shared" si="5"/>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532643.25</v>
      </c>
      <c r="D150" s="1">
        <f>'PR-RAS'!E154</f>
        <v>718548.68</v>
      </c>
      <c r="E150" s="1">
        <v>0</v>
      </c>
      <c r="F150" s="1">
        <v>0</v>
      </c>
      <c r="G150" s="2">
        <f t="shared" si="4"/>
        <v>293491.35089</v>
      </c>
      <c r="H150" s="2">
        <f t="shared" si="5"/>
        <v>0.56999999994877726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4220.96</v>
      </c>
      <c r="D152" s="1">
        <f>'PR-RAS'!E156</f>
        <v>514.38</v>
      </c>
      <c r="E152" s="1">
        <v>0</v>
      </c>
      <c r="F152" s="1">
        <v>0</v>
      </c>
      <c r="G152" s="2">
        <f t="shared" si="4"/>
        <v>792.70771999999999</v>
      </c>
      <c r="H152" s="2">
        <f t="shared" si="5"/>
        <v>0.41999999999995907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24053.62</v>
      </c>
      <c r="D154" s="1">
        <f>'PR-RAS'!E158</f>
        <v>35880.76</v>
      </c>
      <c r="E154" s="1">
        <v>0</v>
      </c>
      <c r="F154" s="1">
        <v>0</v>
      </c>
      <c r="G154" s="2">
        <f t="shared" si="4"/>
        <v>14659.716419999999</v>
      </c>
      <c r="H154" s="2">
        <f t="shared" si="5"/>
        <v>0.61999999999898137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87320.84</v>
      </c>
      <c r="D155" s="1">
        <f>'PR-RAS'!E159</f>
        <v>115847.25</v>
      </c>
      <c r="E155" s="1">
        <v>0</v>
      </c>
      <c r="F155" s="1">
        <v>0</v>
      </c>
      <c r="G155" s="2">
        <f t="shared" si="4"/>
        <v>49128.362359999992</v>
      </c>
      <c r="H155" s="2">
        <f t="shared" si="5"/>
        <v>0.41000000000349246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87320.84</v>
      </c>
      <c r="D157" s="1">
        <f>'PR-RAS'!E161</f>
        <v>115847.25</v>
      </c>
      <c r="E157" s="1">
        <v>0</v>
      </c>
      <c r="F157" s="1">
        <v>0</v>
      </c>
      <c r="G157" s="2">
        <f t="shared" si="4"/>
        <v>49766.393039999995</v>
      </c>
      <c r="H157" s="2">
        <f t="shared" si="5"/>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298697.44</v>
      </c>
      <c r="D159" s="1">
        <f>'PR-RAS'!E163</f>
        <v>303594.86000000004</v>
      </c>
      <c r="E159" s="1">
        <v>0</v>
      </c>
      <c r="F159" s="1">
        <v>0</v>
      </c>
      <c r="G159" s="2">
        <f t="shared" si="4"/>
        <v>143130.17128000004</v>
      </c>
      <c r="H159" s="2">
        <f t="shared" si="5"/>
        <v>0.57999999995809048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26991.93</v>
      </c>
      <c r="D160" s="1">
        <f>'PR-RAS'!E164</f>
        <v>35042.03</v>
      </c>
      <c r="E160" s="1">
        <v>0</v>
      </c>
      <c r="F160" s="1">
        <v>0</v>
      </c>
      <c r="G160" s="2">
        <f t="shared" si="4"/>
        <v>15435.082409999999</v>
      </c>
      <c r="H160" s="2">
        <f t="shared" si="5"/>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6122.12</v>
      </c>
      <c r="D161" s="1">
        <f>'PR-RAS'!E165</f>
        <v>13308.15</v>
      </c>
      <c r="E161" s="1">
        <v>0</v>
      </c>
      <c r="F161" s="1">
        <v>0</v>
      </c>
      <c r="G161" s="2">
        <f t="shared" si="4"/>
        <v>5238.1471999999994</v>
      </c>
      <c r="H161" s="2">
        <f t="shared" si="5"/>
        <v>0.26999999999952706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10513.32</v>
      </c>
      <c r="D162" s="1">
        <f>'PR-RAS'!E166</f>
        <v>11945.18</v>
      </c>
      <c r="E162" s="1">
        <v>0</v>
      </c>
      <c r="F162" s="1">
        <v>0</v>
      </c>
      <c r="G162" s="2">
        <f t="shared" si="4"/>
        <v>5538.9924799999999</v>
      </c>
      <c r="H162" s="2">
        <f t="shared" si="5"/>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10356.49</v>
      </c>
      <c r="D163" s="1">
        <f>'PR-RAS'!E167</f>
        <v>9788.7000000000007</v>
      </c>
      <c r="E163" s="1">
        <v>0</v>
      </c>
      <c r="F163" s="1">
        <v>0</v>
      </c>
      <c r="G163" s="2">
        <f t="shared" si="4"/>
        <v>4849.29018</v>
      </c>
      <c r="H163" s="2">
        <f t="shared" si="5"/>
        <v>0.78999999999905413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27697.059999999998</v>
      </c>
      <c r="D165" s="1">
        <f>'PR-RAS'!E169</f>
        <v>28139.01</v>
      </c>
      <c r="E165" s="1">
        <v>0</v>
      </c>
      <c r="F165" s="1">
        <v>0</v>
      </c>
      <c r="G165" s="2">
        <f t="shared" si="4"/>
        <v>13771.913119999999</v>
      </c>
      <c r="H165" s="2">
        <f t="shared" si="5"/>
        <v>6.9999999996070983E-2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9174.02</v>
      </c>
      <c r="D166" s="1">
        <f>'PR-RAS'!E170</f>
        <v>10000.620000000001</v>
      </c>
      <c r="E166" s="1">
        <v>0</v>
      </c>
      <c r="F166" s="1">
        <v>0</v>
      </c>
      <c r="G166" s="2">
        <f t="shared" si="4"/>
        <v>4813.9179000000004</v>
      </c>
      <c r="H166" s="2">
        <f t="shared" si="5"/>
        <v>0.3999999999996362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16886.599999999999</v>
      </c>
      <c r="D168" s="1">
        <f>'PR-RAS'!E172</f>
        <v>16460.88</v>
      </c>
      <c r="E168" s="1">
        <v>0</v>
      </c>
      <c r="F168" s="1">
        <v>0</v>
      </c>
      <c r="G168" s="2">
        <f t="shared" si="4"/>
        <v>8317.9961199999998</v>
      </c>
      <c r="H168" s="2">
        <f t="shared" si="5"/>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1636.44</v>
      </c>
      <c r="D170" s="1">
        <f>'PR-RAS'!E174</f>
        <v>1677.51</v>
      </c>
      <c r="E170" s="1">
        <v>0</v>
      </c>
      <c r="F170" s="1">
        <v>0</v>
      </c>
      <c r="G170" s="2">
        <f t="shared" si="4"/>
        <v>843.5567400000001</v>
      </c>
      <c r="H170" s="2">
        <f t="shared" si="5"/>
        <v>0.93000000000006366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223316.45</v>
      </c>
      <c r="D173" s="1">
        <f>'PR-RAS'!E177</f>
        <v>217472.70000000004</v>
      </c>
      <c r="E173" s="1">
        <v>0</v>
      </c>
      <c r="F173" s="1">
        <v>0</v>
      </c>
      <c r="G173" s="2">
        <f t="shared" si="4"/>
        <v>113221.03820000001</v>
      </c>
      <c r="H173" s="2">
        <f t="shared" si="5"/>
        <v>0.74999999997089617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7782.14</v>
      </c>
      <c r="D174" s="1">
        <f>'PR-RAS'!E178</f>
        <v>7956.17</v>
      </c>
      <c r="E174" s="1">
        <v>0</v>
      </c>
      <c r="F174" s="1">
        <v>0</v>
      </c>
      <c r="G174" s="2">
        <f t="shared" si="4"/>
        <v>4099.1450399999994</v>
      </c>
      <c r="H174" s="2">
        <f t="shared" si="5"/>
        <v>0.31000000000040018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3370.6</v>
      </c>
      <c r="D175" s="1">
        <f>'PR-RAS'!E179</f>
        <v>2950.04</v>
      </c>
      <c r="E175" s="1">
        <v>0</v>
      </c>
      <c r="F175" s="1">
        <v>0</v>
      </c>
      <c r="G175" s="2">
        <f t="shared" si="4"/>
        <v>1613.0983199999998</v>
      </c>
      <c r="H175" s="2">
        <f t="shared" si="5"/>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5677.42</v>
      </c>
      <c r="D176" s="1">
        <f>'PR-RAS'!E180</f>
        <v>6535.8</v>
      </c>
      <c r="E176" s="1">
        <v>0</v>
      </c>
      <c r="F176" s="1">
        <v>0</v>
      </c>
      <c r="G176" s="2">
        <f t="shared" si="4"/>
        <v>3281.0785000000001</v>
      </c>
      <c r="H176" s="2">
        <f t="shared" si="5"/>
        <v>0.61999999999989086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4835.78</v>
      </c>
      <c r="D177" s="1">
        <f>'PR-RAS'!E181</f>
        <v>6056.09</v>
      </c>
      <c r="E177" s="1">
        <v>0</v>
      </c>
      <c r="F177" s="1">
        <v>0</v>
      </c>
      <c r="G177" s="2">
        <f t="shared" si="4"/>
        <v>2982.8409599999995</v>
      </c>
      <c r="H177" s="2">
        <f t="shared" si="5"/>
        <v>0.31000000000040018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136308.65</v>
      </c>
      <c r="D178" s="1">
        <f>'PR-RAS'!E182</f>
        <v>143568.5</v>
      </c>
      <c r="E178" s="1">
        <v>0</v>
      </c>
      <c r="F178" s="1">
        <v>0</v>
      </c>
      <c r="G178" s="2">
        <f t="shared" si="4"/>
        <v>74949.880050000007</v>
      </c>
      <c r="H178" s="2">
        <f t="shared" si="5"/>
        <v>0.85000000000582077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6382.79</v>
      </c>
      <c r="D179" s="1">
        <f>'PR-RAS'!E183</f>
        <v>2056.8200000000002</v>
      </c>
      <c r="E179" s="1">
        <v>0</v>
      </c>
      <c r="F179" s="1">
        <v>0</v>
      </c>
      <c r="G179" s="2">
        <f t="shared" si="4"/>
        <v>1868.36454</v>
      </c>
      <c r="H179" s="2">
        <f t="shared" si="5"/>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8206.7000000000007</v>
      </c>
      <c r="D180" s="1">
        <f>'PR-RAS'!E184</f>
        <v>10116.790000000001</v>
      </c>
      <c r="E180" s="1">
        <v>0</v>
      </c>
      <c r="F180" s="1">
        <v>0</v>
      </c>
      <c r="G180" s="2">
        <f t="shared" si="4"/>
        <v>5090.8101200000001</v>
      </c>
      <c r="H180" s="2">
        <f t="shared" si="5"/>
        <v>0.50999999999839929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17938.939999999999</v>
      </c>
      <c r="D181" s="1">
        <f>'PR-RAS'!E185</f>
        <v>14401.17</v>
      </c>
      <c r="E181" s="1">
        <v>0</v>
      </c>
      <c r="F181" s="1">
        <v>0</v>
      </c>
      <c r="G181" s="2">
        <f t="shared" si="4"/>
        <v>8413.4303999999993</v>
      </c>
      <c r="H181" s="2">
        <f t="shared" si="5"/>
        <v>0.23000000000138243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32813.43</v>
      </c>
      <c r="D182" s="1">
        <f>'PR-RAS'!E186</f>
        <v>23831.32</v>
      </c>
      <c r="E182" s="1">
        <v>0</v>
      </c>
      <c r="F182" s="1">
        <v>0</v>
      </c>
      <c r="G182" s="2">
        <f t="shared" si="4"/>
        <v>14566.168670000001</v>
      </c>
      <c r="H182" s="2">
        <f t="shared" si="5"/>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20692</v>
      </c>
      <c r="D184" s="1">
        <f>'PR-RAS'!E188</f>
        <v>22941.119999999999</v>
      </c>
      <c r="E184" s="1">
        <v>0</v>
      </c>
      <c r="F184" s="1">
        <v>0</v>
      </c>
      <c r="G184" s="2">
        <f t="shared" si="4"/>
        <v>12183.085919999998</v>
      </c>
      <c r="H184" s="2">
        <f t="shared" si="5"/>
        <v>0.11999999999898137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12449.65</v>
      </c>
      <c r="D185" s="1">
        <f>'PR-RAS'!E189</f>
        <v>12450</v>
      </c>
      <c r="E185" s="1">
        <v>0</v>
      </c>
      <c r="F185" s="1">
        <v>0</v>
      </c>
      <c r="G185" s="2">
        <f t="shared" si="4"/>
        <v>6872.3356000000003</v>
      </c>
      <c r="H185" s="2">
        <f t="shared" si="5"/>
        <v>0.3500000000003638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829.33</v>
      </c>
      <c r="D186" s="1">
        <f>'PR-RAS'!E190</f>
        <v>1796.76</v>
      </c>
      <c r="E186" s="1">
        <v>0</v>
      </c>
      <c r="F186" s="1">
        <v>0</v>
      </c>
      <c r="G186" s="2">
        <f t="shared" si="4"/>
        <v>818.22725000000003</v>
      </c>
      <c r="H186" s="2">
        <f t="shared" si="5"/>
        <v>0.57000000000005002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3299.27</v>
      </c>
      <c r="D187" s="1">
        <f>'PR-RAS'!E191</f>
        <v>3976.54</v>
      </c>
      <c r="E187" s="1">
        <v>0</v>
      </c>
      <c r="F187" s="1">
        <v>0</v>
      </c>
      <c r="G187" s="2">
        <f t="shared" si="4"/>
        <v>2092.9371000000001</v>
      </c>
      <c r="H187" s="2">
        <f t="shared" si="5"/>
        <v>0.73000000000001819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350</v>
      </c>
      <c r="E188" s="1">
        <v>0</v>
      </c>
      <c r="F188" s="1">
        <v>0</v>
      </c>
      <c r="G188" s="2">
        <f t="shared" si="4"/>
        <v>196.35</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403.48</v>
      </c>
      <c r="E189" s="1">
        <v>0</v>
      </c>
      <c r="F189" s="1">
        <v>0</v>
      </c>
      <c r="G189" s="2">
        <f t="shared" si="4"/>
        <v>151.70848000000001</v>
      </c>
      <c r="H189" s="2">
        <f t="shared" si="5"/>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3763.75</v>
      </c>
      <c r="D191" s="1">
        <f>'PR-RAS'!E195</f>
        <v>3964.34</v>
      </c>
      <c r="E191" s="1">
        <v>0</v>
      </c>
      <c r="F191" s="1">
        <v>0</v>
      </c>
      <c r="G191" s="2">
        <f t="shared" si="4"/>
        <v>2221.5617000000002</v>
      </c>
      <c r="H191" s="2">
        <f t="shared" si="5"/>
        <v>0.59000000000014552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8.24</v>
      </c>
      <c r="D192" s="1">
        <f>'PR-RAS'!E196</f>
        <v>0</v>
      </c>
      <c r="E192" s="1">
        <v>0</v>
      </c>
      <c r="F192" s="1">
        <v>0</v>
      </c>
      <c r="G192" s="2">
        <f t="shared" si="4"/>
        <v>1.5738400000000001</v>
      </c>
      <c r="H192" s="2">
        <f t="shared" si="5"/>
        <v>0.24000000000000021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8.24</v>
      </c>
      <c r="D206" s="1">
        <f>'PR-RAS'!E210</f>
        <v>0</v>
      </c>
      <c r="E206" s="1">
        <v>0</v>
      </c>
      <c r="F206" s="1">
        <v>0</v>
      </c>
      <c r="G206" s="2">
        <f t="shared" si="6"/>
        <v>1.6892</v>
      </c>
      <c r="H206" s="2">
        <f t="shared" si="7"/>
        <v>0.24000000000000021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8.24</v>
      </c>
      <c r="D209" s="1">
        <f>'PR-RAS'!E213</f>
        <v>0</v>
      </c>
      <c r="E209" s="1">
        <v>0</v>
      </c>
      <c r="F209" s="1">
        <v>0</v>
      </c>
      <c r="G209" s="2">
        <f t="shared" si="6"/>
        <v>1.7139199999999999</v>
      </c>
      <c r="H209" s="2">
        <f t="shared" si="7"/>
        <v>0.24000000000000021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946944.34999999986</v>
      </c>
      <c r="D285" s="1">
        <f>'PR-RAS'!E289</f>
        <v>1174385.9300000002</v>
      </c>
      <c r="E285" s="1">
        <v>0</v>
      </c>
      <c r="F285" s="1">
        <v>0</v>
      </c>
      <c r="G285" s="2">
        <f t="shared" si="8"/>
        <v>935983.40363999992</v>
      </c>
      <c r="H285" s="2">
        <f t="shared" si="9"/>
        <v>0.41999999969266355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19455.920000000158</v>
      </c>
      <c r="D286" s="1">
        <f>'PR-RAS'!E290</f>
        <v>0</v>
      </c>
      <c r="E286" s="1">
        <v>0</v>
      </c>
      <c r="F286" s="1">
        <v>0</v>
      </c>
      <c r="G286" s="2">
        <f t="shared" si="8"/>
        <v>5544.9372000000449</v>
      </c>
      <c r="H286" s="2">
        <f t="shared" si="9"/>
        <v>7.9999999841675162E-2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57739.690000000177</v>
      </c>
      <c r="E287" s="1">
        <v>0</v>
      </c>
      <c r="F287" s="1">
        <v>0</v>
      </c>
      <c r="G287" s="2">
        <f t="shared" si="8"/>
        <v>33027.102680000098</v>
      </c>
      <c r="H287" s="2">
        <f t="shared" si="9"/>
        <v>0.30999999982304871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216637</v>
      </c>
      <c r="D288" s="1">
        <f>'PR-RAS'!E292</f>
        <v>221641.27</v>
      </c>
      <c r="E288" s="1">
        <v>0</v>
      </c>
      <c r="F288" s="1">
        <v>0</v>
      </c>
      <c r="G288" s="2">
        <f t="shared" si="8"/>
        <v>189396.90797999999</v>
      </c>
      <c r="H288" s="2">
        <f t="shared" si="9"/>
        <v>0.26999999998952262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1155.4000000000001</v>
      </c>
      <c r="D290" s="1">
        <f>'PR-RAS'!E294</f>
        <v>390.76</v>
      </c>
      <c r="E290" s="1">
        <v>0</v>
      </c>
      <c r="F290" s="1">
        <v>0</v>
      </c>
      <c r="G290" s="2">
        <f t="shared" si="8"/>
        <v>559.76987999999994</v>
      </c>
      <c r="H290" s="2">
        <f t="shared" si="9"/>
        <v>0.64000000000010004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15201.650000000001</v>
      </c>
      <c r="D345" s="1">
        <f>'PR-RAS'!E350</f>
        <v>45495.240000000005</v>
      </c>
      <c r="E345" s="1">
        <v>0</v>
      </c>
      <c r="F345" s="1">
        <v>0</v>
      </c>
      <c r="G345" s="2">
        <f t="shared" si="10"/>
        <v>36530.092720000001</v>
      </c>
      <c r="H345" s="2">
        <f t="shared" si="11"/>
        <v>0.5900000000037835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15201.650000000001</v>
      </c>
      <c r="D358" s="1">
        <f>'PR-RAS'!E363</f>
        <v>45495.240000000005</v>
      </c>
      <c r="E358" s="1">
        <v>0</v>
      </c>
      <c r="F358" s="1">
        <v>0</v>
      </c>
      <c r="G358" s="2">
        <f t="shared" si="10"/>
        <v>37910.590409999997</v>
      </c>
      <c r="H358" s="2">
        <f t="shared" si="11"/>
        <v>0.5900000000037835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15201.650000000001</v>
      </c>
      <c r="D364" s="1">
        <f>'PR-RAS'!E369</f>
        <v>15745.240000000002</v>
      </c>
      <c r="E364" s="1">
        <v>0</v>
      </c>
      <c r="F364" s="1">
        <v>0</v>
      </c>
      <c r="G364" s="2">
        <f t="shared" si="10"/>
        <v>16949.243190000001</v>
      </c>
      <c r="H364" s="2">
        <f t="shared" si="11"/>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14245.61</v>
      </c>
      <c r="D365" s="1">
        <f>'PR-RAS'!E370</f>
        <v>14840.62</v>
      </c>
      <c r="E365" s="1">
        <v>0</v>
      </c>
      <c r="F365" s="1">
        <v>0</v>
      </c>
      <c r="G365" s="2">
        <f t="shared" si="10"/>
        <v>15989.373400000002</v>
      </c>
      <c r="H365" s="2">
        <f t="shared" si="11"/>
        <v>0.76999999999861757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956.04</v>
      </c>
      <c r="D368" s="1">
        <f>'PR-RAS'!E373</f>
        <v>904.62</v>
      </c>
      <c r="E368" s="1">
        <v>0</v>
      </c>
      <c r="F368" s="1">
        <v>0</v>
      </c>
      <c r="G368" s="2">
        <f t="shared" si="10"/>
        <v>1014.8577599999999</v>
      </c>
      <c r="H368" s="2">
        <f t="shared" si="11"/>
        <v>0.41999999999995907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29750</v>
      </c>
      <c r="E386" s="1">
        <v>0</v>
      </c>
      <c r="F386" s="1">
        <v>0</v>
      </c>
      <c r="G386" s="2">
        <f t="shared" ref="G386:G449" si="12">(B386/1000)*(C386*1+D386*2)</f>
        <v>22907.5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29750</v>
      </c>
      <c r="E388" s="1">
        <v>0</v>
      </c>
      <c r="F388" s="1">
        <v>0</v>
      </c>
      <c r="G388" s="2">
        <f t="shared" si="12"/>
        <v>23026.5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15201.650000000001</v>
      </c>
      <c r="D403" s="1">
        <f>'PR-RAS'!E408</f>
        <v>45495.240000000005</v>
      </c>
      <c r="E403" s="1">
        <v>0</v>
      </c>
      <c r="F403" s="1">
        <v>0</v>
      </c>
      <c r="G403" s="2">
        <f t="shared" si="12"/>
        <v>42689.236260000005</v>
      </c>
      <c r="H403" s="2">
        <f t="shared" si="13"/>
        <v>0.5900000000037835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966400.27</v>
      </c>
      <c r="D407" s="1">
        <f>'PR-RAS'!E412</f>
        <v>1116646.24</v>
      </c>
      <c r="E407" s="1">
        <v>0</v>
      </c>
      <c r="F407" s="1">
        <v>0</v>
      </c>
      <c r="G407" s="2">
        <f t="shared" si="12"/>
        <v>1299075.2565000001</v>
      </c>
      <c r="H407" s="2">
        <f t="shared" si="13"/>
        <v>0.51000000000931323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962145.99999999988</v>
      </c>
      <c r="D408" s="1">
        <f>'PR-RAS'!E413</f>
        <v>1219881.1700000002</v>
      </c>
      <c r="E408" s="1">
        <v>0</v>
      </c>
      <c r="F408" s="1">
        <v>0</v>
      </c>
      <c r="G408" s="2">
        <f t="shared" si="12"/>
        <v>1384576.69438</v>
      </c>
      <c r="H408" s="2">
        <f t="shared" si="13"/>
        <v>0.17000000027474016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4254.270000000135</v>
      </c>
      <c r="D409" s="1">
        <f>'PR-RAS'!E414</f>
        <v>0</v>
      </c>
      <c r="E409" s="1">
        <v>0</v>
      </c>
      <c r="F409" s="1">
        <v>0</v>
      </c>
      <c r="G409" s="2">
        <f t="shared" si="12"/>
        <v>1735.742160000055</v>
      </c>
      <c r="H409" s="2">
        <f t="shared" si="13"/>
        <v>0.27000000013504177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103234.93000000017</v>
      </c>
      <c r="E410" s="1">
        <v>0</v>
      </c>
      <c r="F410" s="1">
        <v>0</v>
      </c>
      <c r="G410" s="2">
        <f t="shared" si="12"/>
        <v>84446.172740000125</v>
      </c>
      <c r="H410" s="2">
        <f t="shared" si="13"/>
        <v>6.9999999832361937E-2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216637</v>
      </c>
      <c r="D411" s="1">
        <f>'PR-RAS'!E416</f>
        <v>221641.27</v>
      </c>
      <c r="E411" s="1">
        <v>0</v>
      </c>
      <c r="F411" s="1">
        <v>0</v>
      </c>
      <c r="G411" s="2">
        <f t="shared" si="12"/>
        <v>270567.01140000002</v>
      </c>
      <c r="H411" s="2">
        <f t="shared" si="13"/>
        <v>0.26999999998952262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1155.4000000000001</v>
      </c>
      <c r="D413" s="1">
        <f>'PR-RAS'!E418</f>
        <v>390.76</v>
      </c>
      <c r="E413" s="1">
        <v>0</v>
      </c>
      <c r="F413" s="1">
        <v>0</v>
      </c>
      <c r="G413" s="2">
        <f t="shared" si="12"/>
        <v>798.01103999999998</v>
      </c>
      <c r="H413" s="2">
        <f t="shared" si="13"/>
        <v>0.64000000000010004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966400.27</v>
      </c>
      <c r="D633" s="1">
        <f>'PR-RAS'!E639</f>
        <v>1116646.24</v>
      </c>
      <c r="E633" s="1">
        <v>0</v>
      </c>
      <c r="F633" s="1">
        <v>0</v>
      </c>
      <c r="G633" s="2">
        <f t="shared" si="18"/>
        <v>2022205.818</v>
      </c>
      <c r="H633" s="2">
        <f t="shared" si="19"/>
        <v>0.51000000000931323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962145.99999999988</v>
      </c>
      <c r="D634" s="1">
        <f>'PR-RAS'!E640</f>
        <v>1219881.1700000002</v>
      </c>
      <c r="E634" s="1">
        <v>0</v>
      </c>
      <c r="F634" s="1">
        <v>0</v>
      </c>
      <c r="G634" s="2">
        <f t="shared" si="18"/>
        <v>2153407.9792200001</v>
      </c>
      <c r="H634" s="2">
        <f t="shared" si="19"/>
        <v>0.17000000027474016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4254.270000000135</v>
      </c>
      <c r="D635" s="1">
        <f>'PR-RAS'!E641</f>
        <v>0</v>
      </c>
      <c r="E635" s="1">
        <v>0</v>
      </c>
      <c r="F635" s="1">
        <v>0</v>
      </c>
      <c r="G635" s="2">
        <f t="shared" si="18"/>
        <v>2697.2071800000858</v>
      </c>
      <c r="H635" s="2">
        <f t="shared" si="19"/>
        <v>0.27000000013504177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103234.93000000017</v>
      </c>
      <c r="E636" s="1">
        <v>0</v>
      </c>
      <c r="F636" s="1">
        <v>0</v>
      </c>
      <c r="G636" s="2">
        <f t="shared" si="18"/>
        <v>131108.36110000021</v>
      </c>
      <c r="H636" s="2">
        <f t="shared" si="19"/>
        <v>6.9999999832361937E-2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216637</v>
      </c>
      <c r="D637" s="1">
        <f>'PR-RAS'!E643</f>
        <v>221641.27</v>
      </c>
      <c r="E637" s="1">
        <v>0</v>
      </c>
      <c r="F637" s="1">
        <v>0</v>
      </c>
      <c r="G637" s="2">
        <f t="shared" si="18"/>
        <v>419708.82744000002</v>
      </c>
      <c r="H637" s="2">
        <f t="shared" si="19"/>
        <v>0.26999999998952262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220891.27000000014</v>
      </c>
      <c r="D639" s="1">
        <f>'PR-RAS'!E645</f>
        <v>118406.33999999982</v>
      </c>
      <c r="E639" s="1">
        <v>0</v>
      </c>
      <c r="F639" s="1">
        <v>0</v>
      </c>
      <c r="G639" s="2">
        <f t="shared" si="18"/>
        <v>292015.12009999988</v>
      </c>
      <c r="H639" s="2">
        <f t="shared" si="19"/>
        <v>0.60999999995692633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69290.25</v>
      </c>
      <c r="D641" s="1">
        <f>'PR-RAS'!E647</f>
        <v>76567.06</v>
      </c>
      <c r="E641" s="1">
        <v>0</v>
      </c>
      <c r="F641" s="1">
        <v>0</v>
      </c>
      <c r="G641" s="2">
        <f t="shared" si="18"/>
        <v>142351.5968</v>
      </c>
      <c r="H641" s="2">
        <f t="shared" si="19"/>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20"/>
        <v>0</v>
      </c>
      <c r="H644" s="2">
        <f t="shared" si="2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34</v>
      </c>
      <c r="E647" s="1">
        <v>0</v>
      </c>
      <c r="F647" s="1">
        <v>0</v>
      </c>
      <c r="G647" s="2">
        <f t="shared" si="20"/>
        <v>64.600000000000009</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27</v>
      </c>
      <c r="E649" s="1">
        <v>0</v>
      </c>
      <c r="F649" s="1">
        <v>0</v>
      </c>
      <c r="G649" s="2">
        <f t="shared" si="20"/>
        <v>54.432000000000002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932.9</v>
      </c>
      <c r="D710" s="1">
        <f>'PR-RAS'!E717</f>
        <v>2698.66</v>
      </c>
      <c r="E710" s="1">
        <v>0</v>
      </c>
      <c r="F710" s="1">
        <v>0</v>
      </c>
      <c r="G710" s="2">
        <f t="shared" si="22"/>
        <v>4488.1259799999989</v>
      </c>
      <c r="H710" s="2">
        <f t="shared" si="23"/>
        <v>0.44000000000016826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10513.32</v>
      </c>
      <c r="D711" s="1">
        <f>'PR-RAS'!E718</f>
        <v>11945.18</v>
      </c>
      <c r="E711" s="1">
        <v>0</v>
      </c>
      <c r="F711" s="1">
        <v>0</v>
      </c>
      <c r="G711" s="2">
        <f t="shared" si="22"/>
        <v>24426.612799999999</v>
      </c>
      <c r="H711" s="2">
        <f t="shared" si="23"/>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6382.79</v>
      </c>
      <c r="D713" s="1">
        <f>'PR-RAS'!E720</f>
        <v>2056.8200000000002</v>
      </c>
      <c r="E713" s="1">
        <v>0</v>
      </c>
      <c r="F713" s="1">
        <v>0</v>
      </c>
      <c r="G713" s="2">
        <f t="shared" si="22"/>
        <v>7473.4581600000001</v>
      </c>
      <c r="H713" s="2">
        <f t="shared" si="23"/>
        <v>0.38999999999987267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290.49</v>
      </c>
      <c r="D715" s="1">
        <f>'PR-RAS'!E722</f>
        <v>9621.8799999999992</v>
      </c>
      <c r="E715" s="1">
        <v>0</v>
      </c>
      <c r="F715" s="1">
        <v>0</v>
      </c>
      <c r="G715" s="2">
        <f t="shared" si="22"/>
        <v>13947.4545</v>
      </c>
      <c r="H715" s="2">
        <f t="shared" si="23"/>
        <v>0.61000000000080945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12449.65</v>
      </c>
      <c r="D718" s="1">
        <f>'PR-RAS'!E725</f>
        <v>12450</v>
      </c>
      <c r="E718" s="1">
        <v>0</v>
      </c>
      <c r="F718" s="1">
        <v>0</v>
      </c>
      <c r="G718" s="2">
        <f t="shared" si="22"/>
        <v>26779.699049999999</v>
      </c>
      <c r="H718" s="2">
        <f t="shared" si="23"/>
        <v>0.3500000000003638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913.17</v>
      </c>
      <c r="E719" s="1">
        <v>0</v>
      </c>
      <c r="F719" s="1">
        <v>0</v>
      </c>
      <c r="G719" s="2">
        <f t="shared" si="22"/>
        <v>1311.3121199999998</v>
      </c>
      <c r="H719" s="2">
        <f t="shared" si="23"/>
        <v>0.16999999999995907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337846.34</v>
      </c>
      <c r="D984" s="6">
        <f>BILANCA!E6</f>
        <v>264980.46999999997</v>
      </c>
      <c r="E984" s="6">
        <v>0</v>
      </c>
      <c r="F984" s="6">
        <v>0</v>
      </c>
      <c r="G984" s="7">
        <f t="shared" ref="G984:G1047" si="32">B984/1000*C984+B984/500*D984</f>
        <v>867.80727999999999</v>
      </c>
      <c r="H984" s="7">
        <f t="shared" si="31"/>
        <v>0.80999999999767169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37372.050000000003</v>
      </c>
      <c r="D985" s="1">
        <f>BILANCA!E7</f>
        <v>69334.01999999999</v>
      </c>
      <c r="E985" s="1">
        <v>0</v>
      </c>
      <c r="F985" s="1">
        <v>0</v>
      </c>
      <c r="G985" s="2">
        <f t="shared" si="32"/>
        <v>352.08017999999998</v>
      </c>
      <c r="H985" s="2">
        <f t="shared" si="31"/>
        <v>6.9999999992433004E-2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1818.26</v>
      </c>
      <c r="D988" s="1">
        <f>BILANCA!E10</f>
        <v>1818.26</v>
      </c>
      <c r="E988" s="1">
        <v>0</v>
      </c>
      <c r="F988" s="1">
        <v>0</v>
      </c>
      <c r="G988" s="2">
        <f t="shared" si="32"/>
        <v>27.273900000000001</v>
      </c>
      <c r="H988" s="2">
        <f t="shared" si="31"/>
        <v>0.51999999999998181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1818.26</v>
      </c>
      <c r="D989" s="1">
        <f>BILANCA!E11</f>
        <v>1818.26</v>
      </c>
      <c r="E989" s="1">
        <v>0</v>
      </c>
      <c r="F989" s="1">
        <v>0</v>
      </c>
      <c r="G989" s="2">
        <f t="shared" si="32"/>
        <v>32.728680000000004</v>
      </c>
      <c r="H989" s="2">
        <f t="shared" si="31"/>
        <v>0.51999999999998181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37372.050000000003</v>
      </c>
      <c r="D990" s="1">
        <f>BILANCA!E12</f>
        <v>69334.01999999999</v>
      </c>
      <c r="E990" s="1">
        <v>0</v>
      </c>
      <c r="F990" s="1">
        <v>0</v>
      </c>
      <c r="G990" s="2">
        <f t="shared" si="32"/>
        <v>1232.28063</v>
      </c>
      <c r="H990" s="2">
        <f t="shared" si="31"/>
        <v>6.9999999992433004E-2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37372.050000000003</v>
      </c>
      <c r="D997" s="1">
        <f>BILANCA!E19</f>
        <v>39584.01999999999</v>
      </c>
      <c r="E997" s="1">
        <v>0</v>
      </c>
      <c r="F997" s="1">
        <v>0</v>
      </c>
      <c r="G997" s="2">
        <f t="shared" si="32"/>
        <v>1631.5612599999999</v>
      </c>
      <c r="H997" s="2">
        <f t="shared" si="31"/>
        <v>6.9999999992433004E-2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120898.81</v>
      </c>
      <c r="D998" s="1">
        <f>BILANCA!E20</f>
        <v>135475.65</v>
      </c>
      <c r="E998" s="1">
        <v>0</v>
      </c>
      <c r="F998" s="1">
        <v>0</v>
      </c>
      <c r="G998" s="2">
        <f t="shared" si="32"/>
        <v>5877.7516500000002</v>
      </c>
      <c r="H998" s="2">
        <f t="shared" si="31"/>
        <v>0.54000000000814907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32"/>
        <v>0</v>
      </c>
      <c r="H999" s="2">
        <f t="shared" si="3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4524.75</v>
      </c>
      <c r="D1001" s="1">
        <f>BILANCA!E23</f>
        <v>5429.37</v>
      </c>
      <c r="E1001" s="1">
        <v>0</v>
      </c>
      <c r="F1001" s="1">
        <v>0</v>
      </c>
      <c r="G1001" s="2">
        <f t="shared" si="32"/>
        <v>276.90281999999996</v>
      </c>
      <c r="H1001" s="2">
        <f t="shared" si="31"/>
        <v>0.61999999999989086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2567.75</v>
      </c>
      <c r="D1002" s="1">
        <f>BILANCA!E24</f>
        <v>2567.75</v>
      </c>
      <c r="E1002" s="1">
        <v>0</v>
      </c>
      <c r="F1002" s="1">
        <v>0</v>
      </c>
      <c r="G1002" s="2">
        <f t="shared" si="32"/>
        <v>146.36175</v>
      </c>
      <c r="H1002" s="2">
        <f t="shared" si="31"/>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90619.26</v>
      </c>
      <c r="D1006" s="1">
        <f>BILANCA!E28</f>
        <v>103888.75</v>
      </c>
      <c r="E1006" s="1">
        <v>0</v>
      </c>
      <c r="F1006" s="1">
        <v>0</v>
      </c>
      <c r="G1006" s="2">
        <f t="shared" si="32"/>
        <v>6863.1254799999997</v>
      </c>
      <c r="H1006" s="2">
        <f t="shared" si="31"/>
        <v>0.50999999999476131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29750</v>
      </c>
      <c r="E1023" s="1">
        <v>0</v>
      </c>
      <c r="F1023" s="1">
        <v>0</v>
      </c>
      <c r="G1023" s="2">
        <f t="shared" si="32"/>
        <v>2380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29750</v>
      </c>
      <c r="E1025" s="1">
        <v>0</v>
      </c>
      <c r="F1025" s="1">
        <v>0</v>
      </c>
      <c r="G1025" s="2">
        <f t="shared" si="32"/>
        <v>2499</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12944.52</v>
      </c>
      <c r="D1032" s="1">
        <f>BILANCA!E54</f>
        <v>14569.73</v>
      </c>
      <c r="E1032" s="1">
        <v>0</v>
      </c>
      <c r="F1032" s="1">
        <v>0</v>
      </c>
      <c r="G1032" s="2">
        <f t="shared" si="32"/>
        <v>2062.1150200000002</v>
      </c>
      <c r="H1032" s="2">
        <f t="shared" si="33"/>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12944.52</v>
      </c>
      <c r="D1033" s="1">
        <f>BILANCA!E55</f>
        <v>14569.73</v>
      </c>
      <c r="E1033" s="1">
        <v>0</v>
      </c>
      <c r="F1033" s="1">
        <v>0</v>
      </c>
      <c r="G1033" s="2">
        <f t="shared" si="32"/>
        <v>2104.1990000000001</v>
      </c>
      <c r="H1033" s="2">
        <f t="shared" si="33"/>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300474.29000000004</v>
      </c>
      <c r="D1046" s="1">
        <f>BILANCA!E68</f>
        <v>195646.45</v>
      </c>
      <c r="E1046" s="1">
        <v>0</v>
      </c>
      <c r="F1046" s="1">
        <v>0</v>
      </c>
      <c r="G1046" s="2">
        <f t="shared" si="32"/>
        <v>43581.332970000003</v>
      </c>
      <c r="H1046" s="2">
        <f t="shared" si="33"/>
        <v>0.74000000004889444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9137.3799999999992</v>
      </c>
      <c r="D1056" s="1">
        <f>BILANCA!E78</f>
        <v>282.3</v>
      </c>
      <c r="E1056" s="1">
        <v>0</v>
      </c>
      <c r="F1056" s="1">
        <v>0</v>
      </c>
      <c r="G1056" s="2">
        <f t="shared" si="34"/>
        <v>708.24453999999992</v>
      </c>
      <c r="H1056" s="2">
        <f t="shared" si="33"/>
        <v>0.67999999999921101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9137.3799999999992</v>
      </c>
      <c r="D1064" s="1">
        <f>BILANCA!E86</f>
        <v>282.3</v>
      </c>
      <c r="E1064" s="1">
        <v>0</v>
      </c>
      <c r="F1064" s="1">
        <v>0</v>
      </c>
      <c r="G1064" s="2">
        <f t="shared" si="34"/>
        <v>785.86037999999996</v>
      </c>
      <c r="H1064" s="2">
        <f t="shared" si="33"/>
        <v>0.67999999999921101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222046.66</v>
      </c>
      <c r="D1124" s="1">
        <f>BILANCA!E146</f>
        <v>118797.09000000001</v>
      </c>
      <c r="E1124" s="1">
        <v>0</v>
      </c>
      <c r="F1124" s="1">
        <v>0</v>
      </c>
      <c r="G1124" s="2">
        <f t="shared" si="36"/>
        <v>64809.358439999996</v>
      </c>
      <c r="H1124" s="2">
        <f t="shared" si="35"/>
        <v>0.430000000007567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3100.63</v>
      </c>
      <c r="D1137" s="1">
        <f>BILANCA!E159</f>
        <v>2335.9899999999998</v>
      </c>
      <c r="E1137" s="1">
        <v>0</v>
      </c>
      <c r="F1137" s="1">
        <v>0</v>
      </c>
      <c r="G1137" s="2">
        <f t="shared" si="36"/>
        <v>1196.9819399999999</v>
      </c>
      <c r="H1137" s="2">
        <f t="shared" si="35"/>
        <v>0.38000000000010914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220891.26</v>
      </c>
      <c r="D1139" s="1">
        <f>BILANCA!E161</f>
        <v>118406.33</v>
      </c>
      <c r="E1139" s="1">
        <v>0</v>
      </c>
      <c r="F1139" s="1">
        <v>0</v>
      </c>
      <c r="G1139" s="2">
        <f t="shared" si="36"/>
        <v>71401.811520000003</v>
      </c>
      <c r="H1139" s="2">
        <f t="shared" si="35"/>
        <v>0.59000000001105946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1945.23</v>
      </c>
      <c r="D1141" s="1">
        <f>BILANCA!E163</f>
        <v>1945.23</v>
      </c>
      <c r="E1141" s="1">
        <v>0</v>
      </c>
      <c r="F1141" s="1">
        <v>0</v>
      </c>
      <c r="G1141" s="2">
        <f t="shared" si="36"/>
        <v>922.03901999999994</v>
      </c>
      <c r="H1141" s="2">
        <f t="shared" si="35"/>
        <v>0.46000000000003638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69290.25</v>
      </c>
      <c r="D1148" s="1">
        <f>BILANCA!E170</f>
        <v>76567.06</v>
      </c>
      <c r="E1148" s="1">
        <v>0</v>
      </c>
      <c r="F1148" s="1">
        <v>0</v>
      </c>
      <c r="G1148" s="2">
        <f t="shared" si="36"/>
        <v>36700.021049999996</v>
      </c>
      <c r="H1148" s="2">
        <f t="shared" si="35"/>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62097.69</v>
      </c>
      <c r="D1149" s="1">
        <f>BILANCA!E171</f>
        <v>73008.09</v>
      </c>
      <c r="E1149" s="1">
        <v>0</v>
      </c>
      <c r="F1149" s="1">
        <v>0</v>
      </c>
      <c r="G1149" s="2">
        <f t="shared" si="36"/>
        <v>34546.902419999999</v>
      </c>
      <c r="H1149" s="2">
        <f t="shared" si="35"/>
        <v>0.39999999999417923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7192.56</v>
      </c>
      <c r="D1151" s="1">
        <f>BILANCA!E173</f>
        <v>3558.97</v>
      </c>
      <c r="E1151" s="1">
        <v>0</v>
      </c>
      <c r="F1151" s="1">
        <v>0</v>
      </c>
      <c r="G1151" s="2">
        <f t="shared" si="36"/>
        <v>2404.1640000000002</v>
      </c>
      <c r="H1151" s="2">
        <f t="shared" si="35"/>
        <v>0.46999999999979991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337846.34</v>
      </c>
      <c r="D1152" s="1">
        <f>BILANCA!E175</f>
        <v>264980.46999999997</v>
      </c>
      <c r="E1152" s="1">
        <v>0</v>
      </c>
      <c r="F1152" s="1">
        <v>0</v>
      </c>
      <c r="G1152" s="2">
        <f t="shared" si="36"/>
        <v>146659.43032000001</v>
      </c>
      <c r="H1152" s="2">
        <f t="shared" si="35"/>
        <v>0.80999999999767169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78427.63</v>
      </c>
      <c r="D1153" s="1">
        <f>BILANCA!E176</f>
        <v>76849.36</v>
      </c>
      <c r="E1153" s="1">
        <v>0</v>
      </c>
      <c r="F1153" s="1">
        <v>0</v>
      </c>
      <c r="G1153" s="2">
        <f t="shared" si="36"/>
        <v>39461.479500000001</v>
      </c>
      <c r="H1153" s="2">
        <f t="shared" si="35"/>
        <v>0.72999999999592546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78427.63</v>
      </c>
      <c r="D1154" s="1">
        <f>BILANCA!E177</f>
        <v>76849.36</v>
      </c>
      <c r="E1154" s="1">
        <v>0</v>
      </c>
      <c r="F1154" s="1">
        <v>0</v>
      </c>
      <c r="G1154" s="2">
        <f t="shared" si="36"/>
        <v>39693.605850000007</v>
      </c>
      <c r="H1154" s="2">
        <f t="shared" ref="H1154:H1217" si="37">ABS(C1154-ROUND(C1154,0))+ABS(D1154-ROUND(D1154,0))</f>
        <v>0.72999999999592546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61169.9</v>
      </c>
      <c r="D1155" s="1">
        <f>BILANCA!E178</f>
        <v>72037.67</v>
      </c>
      <c r="E1155" s="1">
        <v>0</v>
      </c>
      <c r="F1155" s="1">
        <v>0</v>
      </c>
      <c r="G1155" s="2">
        <f t="shared" si="36"/>
        <v>35302.181279999997</v>
      </c>
      <c r="H1155" s="2">
        <f t="shared" si="37"/>
        <v>0.43000000000029104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8120.35</v>
      </c>
      <c r="D1156" s="1">
        <f>BILANCA!E179</f>
        <v>4529.3900000000003</v>
      </c>
      <c r="E1156" s="1">
        <v>0</v>
      </c>
      <c r="F1156" s="1">
        <v>0</v>
      </c>
      <c r="G1156" s="2">
        <f t="shared" si="36"/>
        <v>2971.9894899999999</v>
      </c>
      <c r="H1156" s="2">
        <f t="shared" si="37"/>
        <v>0.74000000000069122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9137.3799999999992</v>
      </c>
      <c r="D1165" s="1">
        <f>BILANCA!E188</f>
        <v>282.3</v>
      </c>
      <c r="E1165" s="1">
        <v>0</v>
      </c>
      <c r="F1165" s="1">
        <v>0</v>
      </c>
      <c r="G1165" s="2">
        <f t="shared" si="36"/>
        <v>1765.7603599999998</v>
      </c>
      <c r="H1165" s="2">
        <f t="shared" si="37"/>
        <v>0.67999999999921101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259418.71000000002</v>
      </c>
      <c r="D1214" s="1">
        <f>BILANCA!E237</f>
        <v>188131.11</v>
      </c>
      <c r="E1214" s="1">
        <v>0</v>
      </c>
      <c r="F1214" s="1">
        <v>0</v>
      </c>
      <c r="G1214" s="2">
        <f t="shared" si="38"/>
        <v>146842.29483</v>
      </c>
      <c r="H1214" s="2">
        <f t="shared" si="37"/>
        <v>0.3999999999650754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37372.04</v>
      </c>
      <c r="D1215" s="1">
        <f>BILANCA!E238</f>
        <v>69334.009999999995</v>
      </c>
      <c r="E1215" s="1">
        <v>0</v>
      </c>
      <c r="F1215" s="1">
        <v>0</v>
      </c>
      <c r="G1215" s="2">
        <f t="shared" si="38"/>
        <v>40841.293919999996</v>
      </c>
      <c r="H1215" s="2">
        <f t="shared" si="37"/>
        <v>4.9999999995634425E-2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37372.04</v>
      </c>
      <c r="D1216" s="1">
        <f>BILANCA!E239</f>
        <v>69334.009999999995</v>
      </c>
      <c r="E1216" s="1">
        <v>0</v>
      </c>
      <c r="F1216" s="1">
        <v>0</v>
      </c>
      <c r="G1216" s="2">
        <f t="shared" si="38"/>
        <v>41017.333979999996</v>
      </c>
      <c r="H1216" s="2">
        <f t="shared" si="37"/>
        <v>4.9999999995634425E-2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37372.04</v>
      </c>
      <c r="D1217" s="1">
        <f>BILANCA!E240</f>
        <v>69334.009999999995</v>
      </c>
      <c r="E1217" s="1">
        <v>0</v>
      </c>
      <c r="F1217" s="1">
        <v>0</v>
      </c>
      <c r="G1217" s="2">
        <f t="shared" si="38"/>
        <v>41193.374040000002</v>
      </c>
      <c r="H1217" s="2">
        <f t="shared" si="37"/>
        <v>4.9999999995634425E-2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220891.27000000002</v>
      </c>
      <c r="D1222" s="1">
        <f>BILANCA!E245</f>
        <v>118406.34</v>
      </c>
      <c r="E1222" s="1">
        <v>0</v>
      </c>
      <c r="F1222" s="1">
        <v>0</v>
      </c>
      <c r="G1222" s="2">
        <f t="shared" si="38"/>
        <v>109391.24405000001</v>
      </c>
      <c r="H1222" s="2">
        <f t="shared" si="39"/>
        <v>0.61000000001513399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236092.92</v>
      </c>
      <c r="D1223" s="1">
        <f>BILANCA!E246</f>
        <v>163901.57999999999</v>
      </c>
      <c r="E1223" s="1">
        <v>0</v>
      </c>
      <c r="F1223" s="1">
        <v>0</v>
      </c>
      <c r="G1223" s="2">
        <f t="shared" si="38"/>
        <v>135335.05919999999</v>
      </c>
      <c r="H1223" s="2">
        <f t="shared" si="39"/>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236092.92</v>
      </c>
      <c r="D1224" s="1">
        <f>BILANCA!E247</f>
        <v>163901.57999999999</v>
      </c>
      <c r="E1224" s="1">
        <v>0</v>
      </c>
      <c r="F1224" s="1">
        <v>0</v>
      </c>
      <c r="G1224" s="2">
        <f t="shared" si="38"/>
        <v>135898.95527999999</v>
      </c>
      <c r="H1224" s="2">
        <f t="shared" si="39"/>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15201.65</v>
      </c>
      <c r="D1227" s="1">
        <f>BILANCA!E250</f>
        <v>45495.24</v>
      </c>
      <c r="E1227" s="1">
        <v>0</v>
      </c>
      <c r="F1227" s="1">
        <v>0</v>
      </c>
      <c r="G1227" s="2">
        <f t="shared" si="38"/>
        <v>25910.879720000001</v>
      </c>
      <c r="H1227" s="2">
        <f t="shared" si="39"/>
        <v>0.58999999999832653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15201.65</v>
      </c>
      <c r="D1229" s="1">
        <f>BILANCA!E252</f>
        <v>45495.24</v>
      </c>
      <c r="E1229" s="1">
        <v>0</v>
      </c>
      <c r="F1229" s="1">
        <v>0</v>
      </c>
      <c r="G1229" s="2">
        <f t="shared" si="38"/>
        <v>26123.263979999996</v>
      </c>
      <c r="H1229" s="2">
        <f t="shared" si="39"/>
        <v>0.58999999999832653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1155.4000000000001</v>
      </c>
      <c r="D1232" s="1">
        <f>BILANCA!E255</f>
        <v>390.76</v>
      </c>
      <c r="E1232" s="1">
        <v>0</v>
      </c>
      <c r="F1232" s="1">
        <v>0</v>
      </c>
      <c r="G1232" s="2">
        <f t="shared" si="38"/>
        <v>482.29308000000003</v>
      </c>
      <c r="H1232" s="2">
        <f t="shared" si="39"/>
        <v>0.64000000000010004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223991.89</v>
      </c>
      <c r="D1240" s="1">
        <f>BILANCA!E264</f>
        <v>120742.32</v>
      </c>
      <c r="E1240" s="1">
        <v>0</v>
      </c>
      <c r="F1240" s="1">
        <v>0</v>
      </c>
      <c r="G1240" s="2">
        <f t="shared" ref="G1240:G1303" si="40">B1240/1000*C1240+B1240/500*D1240</f>
        <v>119627.46821000002</v>
      </c>
      <c r="H1240" s="2">
        <f t="shared" si="39"/>
        <v>0.42999999999301508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9137.3799999999992</v>
      </c>
      <c r="D1244" s="1">
        <f>BILANCA!E268</f>
        <v>282.3</v>
      </c>
      <c r="E1244" s="1">
        <v>0</v>
      </c>
      <c r="F1244" s="1">
        <v>0</v>
      </c>
      <c r="G1244" s="2">
        <f t="shared" si="40"/>
        <v>2532.2167799999997</v>
      </c>
      <c r="H1244" s="2">
        <f t="shared" si="39"/>
        <v>0.67999999999921101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220891.26</v>
      </c>
      <c r="D1262" s="1">
        <f>BILANCA!E286</f>
        <v>118406.33</v>
      </c>
      <c r="E1262" s="1">
        <v>0</v>
      </c>
      <c r="F1262" s="1">
        <v>0</v>
      </c>
      <c r="G1262" s="2">
        <f t="shared" si="40"/>
        <v>127699.39368000001</v>
      </c>
      <c r="H1262" s="2">
        <f t="shared" si="39"/>
        <v>0.59000000001105946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78427.63</v>
      </c>
      <c r="D1264" s="1">
        <f>BILANCA!E288</f>
        <v>76849.36</v>
      </c>
      <c r="E1264" s="1">
        <v>0</v>
      </c>
      <c r="F1264" s="1">
        <v>0</v>
      </c>
      <c r="G1264" s="2">
        <f t="shared" si="40"/>
        <v>65227.504350000003</v>
      </c>
      <c r="H1264" s="2">
        <f t="shared" si="39"/>
        <v>0.72999999999592546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9137.3799999999992</v>
      </c>
      <c r="D1278" s="1">
        <f>BILANCA!E302</f>
        <v>282.3</v>
      </c>
      <c r="E1278" s="1">
        <v>0</v>
      </c>
      <c r="F1278" s="1">
        <v>0</v>
      </c>
      <c r="G1278" s="2">
        <f t="shared" si="40"/>
        <v>2862.0840999999996</v>
      </c>
      <c r="H1278" s="2">
        <f t="shared" si="39"/>
        <v>0.67999999999921101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962146</v>
      </c>
      <c r="D1423" s="1">
        <f>'RAS-funkcijski'!E129</f>
        <v>1219881.17</v>
      </c>
      <c r="E1423" s="1">
        <v>0</v>
      </c>
      <c r="F1423" s="1">
        <v>0</v>
      </c>
      <c r="G1423" s="2">
        <f t="shared" si="44"/>
        <v>425238.54249999998</v>
      </c>
      <c r="H1423" s="2">
        <f t="shared" si="45"/>
        <v>0.16999999992549419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962146</v>
      </c>
      <c r="D1424" s="1">
        <f>'RAS-funkcijski'!E130</f>
        <v>1219881.17</v>
      </c>
      <c r="E1424" s="1">
        <v>0</v>
      </c>
      <c r="F1424" s="1">
        <v>0</v>
      </c>
      <c r="G1424" s="2">
        <f t="shared" si="44"/>
        <v>428640.45084</v>
      </c>
      <c r="H1424" s="2">
        <f t="shared" si="45"/>
        <v>0.16999999992549419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962146</v>
      </c>
      <c r="D1426" s="1">
        <f>'RAS-funkcijski'!E132</f>
        <v>1219881.17</v>
      </c>
      <c r="E1426" s="1">
        <v>0</v>
      </c>
      <c r="F1426" s="1">
        <v>0</v>
      </c>
      <c r="G1426" s="2">
        <f t="shared" si="44"/>
        <v>435444.26751999999</v>
      </c>
      <c r="H1426" s="2">
        <f t="shared" si="45"/>
        <v>0.16999999992549419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962146</v>
      </c>
      <c r="D1435" s="13">
        <f>'RAS-funkcijski'!E141</f>
        <v>1219881.17</v>
      </c>
      <c r="E1435" s="13">
        <v>0</v>
      </c>
      <c r="F1435" s="13">
        <v>0</v>
      </c>
      <c r="G1435" s="14">
        <f t="shared" si="46"/>
        <v>466061.44258000003</v>
      </c>
      <c r="H1435" s="14">
        <f t="shared" si="45"/>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78427.63</v>
      </c>
      <c r="D1480" s="6"/>
      <c r="E1480" s="6">
        <v>0</v>
      </c>
      <c r="F1480" s="6">
        <v>0</v>
      </c>
      <c r="G1480" s="7">
        <f t="shared" ref="G1480:G1511" si="52">B1480/1000*C1480</f>
        <v>78.427630000000008</v>
      </c>
      <c r="H1480" s="7">
        <f t="shared" ref="H1480:H1511" si="53">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1242912.6200000001</v>
      </c>
      <c r="D1481" s="1">
        <v>0</v>
      </c>
      <c r="E1481" s="1">
        <v>0</v>
      </c>
      <c r="F1481" s="1">
        <v>0</v>
      </c>
      <c r="G1481" s="2">
        <f t="shared" si="52"/>
        <v>2485.8252400000001</v>
      </c>
      <c r="H1481" s="2">
        <f t="shared" si="53"/>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7877.32</v>
      </c>
      <c r="D1482" s="1">
        <v>0</v>
      </c>
      <c r="E1482" s="1">
        <v>0</v>
      </c>
      <c r="F1482" s="1">
        <v>0</v>
      </c>
      <c r="G1482" s="2">
        <f t="shared" si="52"/>
        <v>23.631959999999999</v>
      </c>
      <c r="H1482" s="2">
        <f t="shared" si="53"/>
        <v>0.31999999999970896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1189540.06</v>
      </c>
      <c r="D1483" s="1">
        <v>0</v>
      </c>
      <c r="E1483" s="1">
        <v>0</v>
      </c>
      <c r="F1483" s="1">
        <v>0</v>
      </c>
      <c r="G1483" s="2">
        <f t="shared" si="52"/>
        <v>4758.1602400000002</v>
      </c>
      <c r="H1483" s="2">
        <f t="shared" si="53"/>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889536.16</v>
      </c>
      <c r="D1484" s="1">
        <v>0</v>
      </c>
      <c r="E1484" s="1">
        <v>0</v>
      </c>
      <c r="F1484" s="1">
        <v>0</v>
      </c>
      <c r="G1484" s="2">
        <f t="shared" si="52"/>
        <v>4447.6808000000001</v>
      </c>
      <c r="H1484" s="2">
        <f t="shared" si="53"/>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300003.90000000002</v>
      </c>
      <c r="D1485" s="1">
        <v>0</v>
      </c>
      <c r="E1485" s="1">
        <v>0</v>
      </c>
      <c r="F1485" s="1">
        <v>0</v>
      </c>
      <c r="G1485" s="2">
        <f t="shared" si="52"/>
        <v>1800.0234000000003</v>
      </c>
      <c r="H1485" s="2">
        <f t="shared" si="53"/>
        <v>9.9999999976716936E-2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52"/>
        <v>0</v>
      </c>
      <c r="H1486" s="2">
        <f t="shared" si="5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45495.24</v>
      </c>
      <c r="D1492" s="1">
        <v>0</v>
      </c>
      <c r="E1492" s="1">
        <v>0</v>
      </c>
      <c r="F1492" s="1">
        <v>0</v>
      </c>
      <c r="G1492" s="2">
        <f t="shared" si="52"/>
        <v>591.43811999999991</v>
      </c>
      <c r="H1492" s="2">
        <f t="shared" si="53"/>
        <v>0.23999999999796273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1244490.8899999999</v>
      </c>
      <c r="D1499" s="1">
        <v>0</v>
      </c>
      <c r="E1499" s="1">
        <v>0</v>
      </c>
      <c r="F1499" s="1">
        <v>0</v>
      </c>
      <c r="G1499" s="2">
        <f t="shared" si="52"/>
        <v>24889.817799999997</v>
      </c>
      <c r="H1499" s="2">
        <f t="shared" si="53"/>
        <v>0.11000000010244548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16732.400000000001</v>
      </c>
      <c r="D1500" s="1">
        <v>0</v>
      </c>
      <c r="E1500" s="1">
        <v>0</v>
      </c>
      <c r="F1500" s="1">
        <v>0</v>
      </c>
      <c r="G1500" s="2">
        <f t="shared" si="52"/>
        <v>351.38040000000007</v>
      </c>
      <c r="H1500" s="2">
        <f t="shared" si="53"/>
        <v>0.40000000000145519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1182263.25</v>
      </c>
      <c r="D1501" s="1">
        <v>0</v>
      </c>
      <c r="E1501" s="1">
        <v>0</v>
      </c>
      <c r="F1501" s="1">
        <v>0</v>
      </c>
      <c r="G1501" s="2">
        <f t="shared" si="52"/>
        <v>26009.791499999999</v>
      </c>
      <c r="H1501" s="2">
        <f t="shared" si="53"/>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878668.39</v>
      </c>
      <c r="D1502" s="1">
        <v>0</v>
      </c>
      <c r="E1502" s="1">
        <v>0</v>
      </c>
      <c r="F1502" s="1">
        <v>0</v>
      </c>
      <c r="G1502" s="2">
        <f t="shared" si="52"/>
        <v>20209.37297</v>
      </c>
      <c r="H1502" s="2">
        <f t="shared" si="53"/>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303594.86</v>
      </c>
      <c r="D1503" s="1">
        <v>0</v>
      </c>
      <c r="E1503" s="1">
        <v>0</v>
      </c>
      <c r="F1503" s="1">
        <v>0</v>
      </c>
      <c r="G1503" s="2">
        <f t="shared" si="52"/>
        <v>7286.27664</v>
      </c>
      <c r="H1503" s="2">
        <f t="shared" si="53"/>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52"/>
        <v>0</v>
      </c>
      <c r="H1504" s="2">
        <f t="shared" si="5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45495.24</v>
      </c>
      <c r="D1510" s="1">
        <v>0</v>
      </c>
      <c r="E1510" s="1">
        <v>0</v>
      </c>
      <c r="F1510" s="1">
        <v>0</v>
      </c>
      <c r="G1510" s="2">
        <f t="shared" si="52"/>
        <v>1410.3524399999999</v>
      </c>
      <c r="H1510" s="2">
        <f t="shared" si="53"/>
        <v>0.23999999999796273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76849.360000000102</v>
      </c>
      <c r="D1517" s="1">
        <v>0</v>
      </c>
      <c r="E1517" s="1">
        <v>0</v>
      </c>
      <c r="F1517" s="1">
        <v>0</v>
      </c>
      <c r="G1517" s="2">
        <f t="shared" si="54"/>
        <v>2920.2756800000038</v>
      </c>
      <c r="H1517" s="2">
        <f t="shared" si="55"/>
        <v>0.36000000010244548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3558.97</v>
      </c>
      <c r="D1518" s="1">
        <v>0</v>
      </c>
      <c r="E1518" s="1">
        <v>0</v>
      </c>
      <c r="F1518" s="1">
        <v>0</v>
      </c>
      <c r="G1518" s="2">
        <f t="shared" si="54"/>
        <v>138.79982999999999</v>
      </c>
      <c r="H1518" s="2">
        <f t="shared" si="55"/>
        <v>3.0000000000200089E-2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3558.97</v>
      </c>
      <c r="D1524" s="1">
        <v>0</v>
      </c>
      <c r="E1524" s="1">
        <v>0</v>
      </c>
      <c r="F1524" s="1">
        <v>0</v>
      </c>
      <c r="G1524" s="2">
        <f t="shared" si="54"/>
        <v>160.15365</v>
      </c>
      <c r="H1524" s="2">
        <f t="shared" si="55"/>
        <v>3.0000000000200089E-2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3558.97</v>
      </c>
      <c r="D1530" s="1">
        <v>0</v>
      </c>
      <c r="E1530" s="1">
        <v>0</v>
      </c>
      <c r="F1530" s="1">
        <v>0</v>
      </c>
      <c r="G1530" s="2">
        <f t="shared" si="54"/>
        <v>181.50746999999998</v>
      </c>
      <c r="H1530" s="2">
        <f t="shared" si="55"/>
        <v>3.0000000000200089E-2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3558.97</v>
      </c>
      <c r="D1531" s="1">
        <v>0</v>
      </c>
      <c r="E1531" s="1">
        <v>0</v>
      </c>
      <c r="F1531" s="1">
        <v>0</v>
      </c>
      <c r="G1531" s="2">
        <f t="shared" si="54"/>
        <v>185.06643999999997</v>
      </c>
      <c r="H1531" s="2">
        <f t="shared" si="55"/>
        <v>3.0000000000200089E-2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73290.39</v>
      </c>
      <c r="D1576" s="1">
        <v>0</v>
      </c>
      <c r="E1576" s="1">
        <v>0</v>
      </c>
      <c r="F1576" s="1">
        <v>0</v>
      </c>
      <c r="G1576" s="2">
        <f t="shared" si="56"/>
        <v>7109.1678300000003</v>
      </c>
      <c r="H1576" s="2">
        <f t="shared" si="57"/>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282.3</v>
      </c>
      <c r="D1577" s="1">
        <v>0</v>
      </c>
      <c r="E1577" s="1">
        <v>0</v>
      </c>
      <c r="F1577" s="1">
        <v>0</v>
      </c>
      <c r="G1577" s="2">
        <f t="shared" si="56"/>
        <v>27.665400000000002</v>
      </c>
      <c r="H1577" s="2">
        <f t="shared" si="57"/>
        <v>0.30000000000001137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73008.09</v>
      </c>
      <c r="D1578" s="1">
        <v>0</v>
      </c>
      <c r="E1578" s="1">
        <v>0</v>
      </c>
      <c r="F1578" s="1">
        <v>0</v>
      </c>
      <c r="G1578" s="2">
        <f t="shared" si="56"/>
        <v>7227.8009099999999</v>
      </c>
      <c r="H1578" s="2">
        <f t="shared" si="57"/>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3319</v>
      </c>
      <c r="B1" s="380"/>
      <c r="C1" s="380"/>
    </row>
    <row r="2" spans="1:17" ht="33" customHeight="1" x14ac:dyDescent="0.2">
      <c r="A2" s="381" t="s">
        <v>3320</v>
      </c>
      <c r="B2" s="382"/>
      <c r="C2" s="374"/>
      <c r="D2" s="4"/>
      <c r="E2" s="4"/>
      <c r="F2" s="4"/>
      <c r="G2" s="4"/>
      <c r="H2" s="4"/>
      <c r="I2" s="4"/>
      <c r="J2" s="4"/>
      <c r="K2" s="4"/>
      <c r="L2" s="4"/>
      <c r="M2" s="4"/>
      <c r="N2" s="4"/>
      <c r="O2" s="4"/>
      <c r="P2" s="4"/>
      <c r="Q2" s="4"/>
    </row>
    <row r="3" spans="1:17" ht="18.75" customHeight="1" x14ac:dyDescent="0.2">
      <c r="A3" s="303" t="s">
        <v>3321</v>
      </c>
      <c r="B3" s="383" t="s">
        <v>3322</v>
      </c>
      <c r="C3" s="374"/>
      <c r="D3" s="4"/>
      <c r="E3" s="4"/>
      <c r="F3" s="4"/>
      <c r="G3" s="4"/>
      <c r="H3" s="4"/>
      <c r="I3" s="4"/>
      <c r="J3" s="4"/>
      <c r="K3" s="4"/>
      <c r="L3" s="4"/>
      <c r="M3" s="4"/>
      <c r="N3" s="4"/>
      <c r="O3" s="4"/>
      <c r="P3" s="4"/>
      <c r="Q3" s="4"/>
    </row>
    <row r="4" spans="1:17" ht="37.5" hidden="1" customHeight="1" x14ac:dyDescent="0.2">
      <c r="A4" s="304" t="s">
        <v>3323</v>
      </c>
      <c r="B4" s="373" t="s">
        <v>3324</v>
      </c>
      <c r="C4" s="374"/>
      <c r="D4" s="4"/>
      <c r="E4" s="4"/>
      <c r="F4" s="4"/>
      <c r="G4" s="4"/>
      <c r="H4" s="4"/>
      <c r="I4" s="4"/>
      <c r="J4" s="4"/>
      <c r="K4" s="4"/>
      <c r="L4" s="4"/>
      <c r="M4" s="4"/>
      <c r="N4" s="4"/>
      <c r="O4" s="4"/>
      <c r="P4" s="4"/>
      <c r="Q4" s="4"/>
    </row>
    <row r="5" spans="1:17" ht="48" hidden="1" customHeight="1" x14ac:dyDescent="0.2">
      <c r="A5" s="304" t="s">
        <v>3323</v>
      </c>
      <c r="B5" s="373" t="s">
        <v>3325</v>
      </c>
      <c r="C5" s="374"/>
      <c r="D5" s="4"/>
      <c r="E5" s="4"/>
      <c r="F5" s="4"/>
      <c r="G5" s="4"/>
      <c r="H5" s="4"/>
      <c r="I5" s="4"/>
      <c r="J5" s="4"/>
      <c r="K5" s="4"/>
      <c r="L5" s="4"/>
      <c r="M5" s="4"/>
      <c r="N5" s="4"/>
      <c r="O5" s="4"/>
      <c r="P5" s="4"/>
      <c r="Q5" s="4"/>
    </row>
    <row r="6" spans="1:17" ht="59.25" hidden="1" customHeight="1" x14ac:dyDescent="0.2">
      <c r="A6" s="304" t="s">
        <v>3323</v>
      </c>
      <c r="B6" s="373" t="s">
        <v>3326</v>
      </c>
      <c r="C6" s="374"/>
      <c r="D6" s="4"/>
      <c r="E6" s="4"/>
      <c r="F6" s="4"/>
      <c r="G6" s="4"/>
      <c r="H6" s="4"/>
      <c r="I6" s="4"/>
      <c r="J6" s="4"/>
      <c r="K6" s="4"/>
      <c r="L6" s="4"/>
      <c r="M6" s="4"/>
      <c r="N6" s="4"/>
      <c r="O6" s="4"/>
      <c r="P6" s="4"/>
      <c r="Q6" s="4"/>
    </row>
    <row r="7" spans="1:17" ht="48" hidden="1" customHeight="1" x14ac:dyDescent="0.2">
      <c r="A7" s="304" t="s">
        <v>3327</v>
      </c>
      <c r="B7" s="373" t="s">
        <v>3328</v>
      </c>
      <c r="C7" s="374"/>
      <c r="D7" s="4"/>
      <c r="E7" s="4"/>
      <c r="F7" s="4"/>
      <c r="G7" s="4"/>
      <c r="H7" s="4"/>
      <c r="I7" s="4"/>
      <c r="J7" s="4"/>
      <c r="K7" s="4"/>
      <c r="L7" s="4"/>
      <c r="M7" s="4"/>
      <c r="N7" s="4"/>
      <c r="O7" s="4"/>
      <c r="P7" s="4"/>
      <c r="Q7" s="4"/>
    </row>
    <row r="8" spans="1:17" ht="41.25" hidden="1" customHeight="1" x14ac:dyDescent="0.2">
      <c r="A8" s="304" t="s">
        <v>3329</v>
      </c>
      <c r="B8" s="373" t="s">
        <v>3330</v>
      </c>
      <c r="C8" s="374"/>
      <c r="D8" s="4"/>
      <c r="E8" s="4"/>
      <c r="F8" s="4"/>
      <c r="G8" s="4"/>
      <c r="H8" s="4"/>
      <c r="I8" s="4"/>
      <c r="J8" s="4"/>
      <c r="K8" s="4"/>
      <c r="L8" s="4"/>
      <c r="M8" s="4"/>
      <c r="N8" s="4"/>
      <c r="O8" s="4"/>
      <c r="P8" s="4"/>
      <c r="Q8" s="4"/>
    </row>
    <row r="9" spans="1:17" ht="59.25" hidden="1" customHeight="1" x14ac:dyDescent="0.2">
      <c r="A9" s="304" t="s">
        <v>3331</v>
      </c>
      <c r="B9" s="373" t="s">
        <v>3332</v>
      </c>
      <c r="C9" s="374"/>
      <c r="D9" s="4"/>
      <c r="E9" s="4"/>
      <c r="F9" s="4"/>
      <c r="G9" s="4"/>
      <c r="H9" s="4"/>
      <c r="I9" s="4"/>
      <c r="J9" s="4"/>
      <c r="K9" s="4"/>
      <c r="L9" s="4"/>
      <c r="M9" s="4"/>
      <c r="N9" s="4"/>
      <c r="O9" s="4"/>
      <c r="P9" s="4"/>
      <c r="Q9" s="4"/>
    </row>
    <row r="10" spans="1:17" ht="61.5" hidden="1" customHeight="1" x14ac:dyDescent="0.2">
      <c r="A10" s="304" t="s">
        <v>3331</v>
      </c>
      <c r="B10" s="373" t="s">
        <v>3333</v>
      </c>
      <c r="C10" s="374"/>
      <c r="D10" s="4"/>
      <c r="E10" s="4"/>
      <c r="F10" s="4"/>
      <c r="G10" s="4"/>
      <c r="H10" s="4"/>
      <c r="I10" s="4"/>
      <c r="J10" s="4"/>
      <c r="K10" s="4"/>
      <c r="L10" s="4"/>
      <c r="M10" s="4"/>
      <c r="N10" s="4"/>
      <c r="O10" s="4"/>
      <c r="P10" s="4"/>
      <c r="Q10" s="4"/>
    </row>
    <row r="11" spans="1:17" ht="43.5" hidden="1" customHeight="1" x14ac:dyDescent="0.2">
      <c r="A11" s="304" t="s">
        <v>3331</v>
      </c>
      <c r="B11" s="373" t="s">
        <v>3334</v>
      </c>
      <c r="C11" s="374"/>
      <c r="D11" s="4"/>
      <c r="E11" s="4"/>
      <c r="F11" s="4"/>
      <c r="G11" s="4"/>
      <c r="H11" s="4"/>
      <c r="I11" s="4"/>
      <c r="J11" s="4"/>
      <c r="K11" s="4"/>
      <c r="L11" s="4"/>
      <c r="M11" s="4"/>
      <c r="N11" s="4"/>
      <c r="O11" s="4"/>
      <c r="P11" s="4"/>
      <c r="Q11" s="4"/>
    </row>
    <row r="12" spans="1:17" ht="27.75" hidden="1" customHeight="1" x14ac:dyDescent="0.2">
      <c r="A12" s="304" t="s">
        <v>3335</v>
      </c>
      <c r="B12" s="373" t="s">
        <v>3336</v>
      </c>
      <c r="C12" s="374"/>
      <c r="D12" s="4"/>
      <c r="E12" s="4"/>
      <c r="F12" s="4"/>
      <c r="G12" s="4"/>
      <c r="H12" s="4"/>
      <c r="I12" s="4"/>
      <c r="J12" s="4"/>
      <c r="K12" s="4"/>
      <c r="L12" s="4"/>
      <c r="M12" s="4"/>
      <c r="N12" s="4"/>
      <c r="O12" s="4"/>
      <c r="P12" s="4"/>
      <c r="Q12" s="4"/>
    </row>
    <row r="13" spans="1:17" ht="27.75" hidden="1" customHeight="1" x14ac:dyDescent="0.2">
      <c r="A13" s="304" t="s">
        <v>3337</v>
      </c>
      <c r="B13" s="373" t="s">
        <v>3338</v>
      </c>
      <c r="C13" s="374"/>
      <c r="D13" s="4"/>
      <c r="E13" s="4"/>
      <c r="F13" s="4"/>
      <c r="G13" s="4"/>
      <c r="H13" s="4"/>
      <c r="I13" s="4"/>
      <c r="J13" s="4"/>
      <c r="K13" s="4"/>
      <c r="L13" s="4"/>
      <c r="M13" s="4"/>
      <c r="N13" s="4"/>
      <c r="O13" s="4"/>
      <c r="P13" s="4"/>
      <c r="Q13" s="4"/>
    </row>
    <row r="14" spans="1:17" ht="45.75" hidden="1" customHeight="1" x14ac:dyDescent="0.2">
      <c r="A14" s="304" t="s">
        <v>3339</v>
      </c>
      <c r="B14" s="373" t="s">
        <v>3340</v>
      </c>
      <c r="C14" s="374"/>
      <c r="D14" s="4"/>
      <c r="E14" s="4"/>
      <c r="F14" s="4"/>
      <c r="G14" s="4"/>
      <c r="H14" s="4"/>
      <c r="I14" s="4"/>
      <c r="J14" s="4"/>
      <c r="K14" s="4"/>
      <c r="L14" s="4"/>
      <c r="M14" s="4"/>
      <c r="N14" s="4"/>
      <c r="O14" s="4"/>
      <c r="P14" s="4"/>
      <c r="Q14" s="4"/>
    </row>
    <row r="15" spans="1:17" ht="45.75" hidden="1" customHeight="1" x14ac:dyDescent="0.2">
      <c r="A15" s="304" t="s">
        <v>3341</v>
      </c>
      <c r="B15" s="373" t="s">
        <v>3342</v>
      </c>
      <c r="C15" s="374"/>
      <c r="D15" s="4"/>
      <c r="E15" s="4"/>
      <c r="F15" s="4"/>
      <c r="G15" s="4"/>
      <c r="H15" s="4"/>
      <c r="I15" s="4"/>
      <c r="J15" s="4"/>
      <c r="K15" s="4"/>
      <c r="L15" s="4"/>
      <c r="M15" s="4"/>
      <c r="N15" s="4"/>
      <c r="O15" s="4"/>
      <c r="P15" s="4"/>
      <c r="Q15" s="4"/>
    </row>
    <row r="16" spans="1:17" ht="51" hidden="1" customHeight="1" x14ac:dyDescent="0.2">
      <c r="A16" s="304" t="s">
        <v>3343</v>
      </c>
      <c r="B16" s="373" t="s">
        <v>3344</v>
      </c>
      <c r="C16" s="374"/>
      <c r="D16" s="4"/>
      <c r="E16" s="4"/>
      <c r="F16" s="4"/>
      <c r="G16" s="4"/>
      <c r="H16" s="4"/>
      <c r="I16" s="4"/>
      <c r="J16" s="4"/>
      <c r="K16" s="4"/>
      <c r="L16" s="4"/>
      <c r="M16" s="4"/>
      <c r="N16" s="4"/>
      <c r="O16" s="4"/>
      <c r="P16" s="4"/>
      <c r="Q16" s="4"/>
    </row>
    <row r="17" spans="1:17" ht="27.75" hidden="1" customHeight="1" x14ac:dyDescent="0.2">
      <c r="A17" s="304" t="s">
        <v>3345</v>
      </c>
      <c r="B17" s="373" t="s">
        <v>3346</v>
      </c>
      <c r="C17" s="374"/>
      <c r="D17" s="4"/>
      <c r="E17" s="4"/>
      <c r="F17" s="4"/>
      <c r="G17" s="4"/>
      <c r="H17" s="4"/>
      <c r="I17" s="4"/>
      <c r="J17" s="4"/>
      <c r="K17" s="4"/>
      <c r="L17" s="4"/>
      <c r="M17" s="4"/>
      <c r="N17" s="4"/>
      <c r="O17" s="4"/>
      <c r="P17" s="4"/>
      <c r="Q17" s="4"/>
    </row>
    <row r="18" spans="1:17" ht="27.75" hidden="1" customHeight="1" x14ac:dyDescent="0.2">
      <c r="A18" s="304" t="s">
        <v>3347</v>
      </c>
      <c r="B18" s="373" t="s">
        <v>3348</v>
      </c>
      <c r="C18" s="374"/>
      <c r="D18" s="4"/>
      <c r="E18" s="4"/>
      <c r="F18" s="4"/>
      <c r="G18" s="4"/>
      <c r="H18" s="4"/>
      <c r="I18" s="4"/>
      <c r="J18" s="4"/>
      <c r="K18" s="4"/>
      <c r="L18" s="4"/>
      <c r="M18" s="4"/>
      <c r="N18" s="4"/>
      <c r="O18" s="4"/>
      <c r="P18" s="4"/>
      <c r="Q18" s="4"/>
    </row>
    <row r="19" spans="1:17" ht="45" hidden="1" customHeight="1" x14ac:dyDescent="0.2">
      <c r="A19" s="304" t="s">
        <v>3347</v>
      </c>
      <c r="B19" s="373" t="s">
        <v>3349</v>
      </c>
      <c r="C19" s="374"/>
      <c r="D19" s="4"/>
      <c r="E19" s="4"/>
      <c r="F19" s="4"/>
      <c r="G19" s="4"/>
      <c r="H19" s="4"/>
      <c r="I19" s="4"/>
      <c r="J19" s="4"/>
      <c r="K19" s="4"/>
      <c r="L19" s="4"/>
      <c r="M19" s="4"/>
      <c r="N19" s="4"/>
      <c r="O19" s="4"/>
      <c r="P19" s="4"/>
      <c r="Q19" s="4"/>
    </row>
    <row r="20" spans="1:17" ht="45" hidden="1" customHeight="1" x14ac:dyDescent="0.2">
      <c r="A20" s="304" t="s">
        <v>3350</v>
      </c>
      <c r="B20" s="373" t="s">
        <v>3351</v>
      </c>
      <c r="C20" s="374"/>
      <c r="D20" s="4"/>
      <c r="E20" s="4"/>
      <c r="F20" s="4"/>
      <c r="G20" s="4"/>
      <c r="H20" s="4"/>
      <c r="I20" s="4"/>
      <c r="J20" s="4"/>
      <c r="K20" s="4"/>
      <c r="L20" s="4"/>
      <c r="M20" s="4"/>
      <c r="N20" s="4"/>
      <c r="O20" s="4"/>
      <c r="P20" s="4"/>
      <c r="Q20" s="4"/>
    </row>
    <row r="21" spans="1:17" ht="30" hidden="1" customHeight="1" x14ac:dyDescent="0.2">
      <c r="A21" s="304" t="s">
        <v>3352</v>
      </c>
      <c r="B21" s="373" t="s">
        <v>3353</v>
      </c>
      <c r="C21" s="374"/>
      <c r="D21" s="4"/>
      <c r="E21" s="4"/>
      <c r="F21" s="4"/>
      <c r="G21" s="4"/>
      <c r="H21" s="4"/>
      <c r="I21" s="4"/>
      <c r="J21" s="4"/>
      <c r="K21" s="4"/>
      <c r="L21" s="4"/>
      <c r="M21" s="4"/>
      <c r="N21" s="4"/>
      <c r="O21" s="4"/>
      <c r="P21" s="4"/>
      <c r="Q21" s="4"/>
    </row>
    <row r="22" spans="1:17" ht="30" hidden="1" customHeight="1" x14ac:dyDescent="0.2">
      <c r="A22" s="304" t="s">
        <v>3354</v>
      </c>
      <c r="B22" s="373" t="s">
        <v>3355</v>
      </c>
      <c r="C22" s="374"/>
      <c r="D22" s="4"/>
      <c r="E22" s="4"/>
      <c r="F22" s="4"/>
      <c r="G22" s="4"/>
      <c r="H22" s="4"/>
      <c r="I22" s="4"/>
      <c r="J22" s="4"/>
      <c r="K22" s="4"/>
      <c r="L22" s="4"/>
      <c r="M22" s="4"/>
      <c r="N22" s="4"/>
      <c r="O22" s="4"/>
      <c r="P22" s="4"/>
      <c r="Q22" s="4"/>
    </row>
    <row r="23" spans="1:17" ht="30" hidden="1" customHeight="1" x14ac:dyDescent="0.2">
      <c r="A23" s="304" t="s">
        <v>3356</v>
      </c>
      <c r="B23" s="373" t="s">
        <v>3357</v>
      </c>
      <c r="C23" s="374"/>
      <c r="D23" s="4"/>
      <c r="E23" s="4"/>
      <c r="F23" s="4"/>
      <c r="G23" s="4"/>
      <c r="H23" s="4"/>
      <c r="I23" s="4"/>
      <c r="J23" s="4"/>
      <c r="K23" s="4"/>
      <c r="L23" s="4"/>
      <c r="M23" s="4"/>
      <c r="N23" s="4"/>
      <c r="O23" s="4"/>
      <c r="P23" s="4"/>
      <c r="Q23" s="4"/>
    </row>
    <row r="24" spans="1:17" ht="30" hidden="1" customHeight="1" x14ac:dyDescent="0.2">
      <c r="A24" s="304" t="s">
        <v>3358</v>
      </c>
      <c r="B24" s="373" t="s">
        <v>3359</v>
      </c>
      <c r="C24" s="374"/>
      <c r="D24" s="4"/>
      <c r="E24" s="4"/>
      <c r="F24" s="4"/>
      <c r="G24" s="4"/>
      <c r="H24" s="4"/>
      <c r="I24" s="4"/>
      <c r="J24" s="4"/>
      <c r="K24" s="4"/>
      <c r="L24" s="4"/>
      <c r="M24" s="4"/>
      <c r="N24" s="4"/>
      <c r="O24" s="4"/>
      <c r="P24" s="4"/>
      <c r="Q24" s="4"/>
    </row>
    <row r="25" spans="1:17" ht="30" hidden="1" customHeight="1" x14ac:dyDescent="0.2">
      <c r="A25" s="304" t="s">
        <v>3360</v>
      </c>
      <c r="B25" s="373" t="s">
        <v>3361</v>
      </c>
      <c r="C25" s="374"/>
      <c r="D25" s="4"/>
      <c r="E25" s="4"/>
      <c r="F25" s="4"/>
      <c r="G25" s="4"/>
      <c r="H25" s="4"/>
      <c r="I25" s="4"/>
      <c r="J25" s="4"/>
      <c r="K25" s="4"/>
      <c r="L25" s="4"/>
      <c r="M25" s="4"/>
      <c r="N25" s="4"/>
      <c r="O25" s="4"/>
      <c r="P25" s="4"/>
      <c r="Q25" s="4"/>
    </row>
    <row r="26" spans="1:17" ht="30" hidden="1" customHeight="1" x14ac:dyDescent="0.2">
      <c r="A26" s="304" t="s">
        <v>3362</v>
      </c>
      <c r="B26" s="373" t="s">
        <v>3363</v>
      </c>
      <c r="C26" s="374"/>
      <c r="D26" s="4"/>
      <c r="E26" s="4"/>
      <c r="F26" s="4"/>
      <c r="G26" s="4"/>
      <c r="H26" s="4"/>
      <c r="I26" s="4"/>
      <c r="J26" s="4"/>
      <c r="K26" s="4"/>
      <c r="L26" s="4"/>
      <c r="M26" s="4"/>
      <c r="N26" s="4"/>
      <c r="O26" s="4"/>
      <c r="P26" s="4"/>
      <c r="Q26" s="4"/>
    </row>
    <row r="27" spans="1:17" ht="70.5" hidden="1" customHeight="1" x14ac:dyDescent="0.2">
      <c r="A27" s="304" t="s">
        <v>3364</v>
      </c>
      <c r="B27" s="373" t="s">
        <v>3365</v>
      </c>
      <c r="C27" s="374"/>
      <c r="D27" s="4"/>
      <c r="E27" s="4"/>
      <c r="F27" s="4"/>
      <c r="G27" s="4"/>
      <c r="H27" s="4"/>
      <c r="I27" s="4"/>
      <c r="J27" s="4"/>
      <c r="K27" s="4"/>
      <c r="L27" s="4"/>
      <c r="M27" s="4"/>
      <c r="N27" s="4"/>
      <c r="O27" s="4"/>
      <c r="P27" s="4"/>
      <c r="Q27" s="4"/>
    </row>
    <row r="28" spans="1:17" ht="48" hidden="1" customHeight="1" x14ac:dyDescent="0.2">
      <c r="A28" s="304" t="s">
        <v>3366</v>
      </c>
      <c r="B28" s="373" t="s">
        <v>3367</v>
      </c>
      <c r="C28" s="374"/>
      <c r="D28" s="4"/>
      <c r="E28" s="4"/>
      <c r="F28" s="4"/>
      <c r="G28" s="4"/>
      <c r="H28" s="4"/>
      <c r="I28" s="4"/>
      <c r="J28" s="4"/>
      <c r="K28" s="4"/>
      <c r="L28" s="4"/>
      <c r="M28" s="4"/>
      <c r="N28" s="4"/>
      <c r="O28" s="4"/>
      <c r="P28" s="4"/>
      <c r="Q28" s="4"/>
    </row>
    <row r="29" spans="1:17" ht="100.5" hidden="1" customHeight="1" x14ac:dyDescent="0.2">
      <c r="A29" s="304" t="s">
        <v>3368</v>
      </c>
      <c r="B29" s="373" t="s">
        <v>3369</v>
      </c>
      <c r="C29" s="374"/>
      <c r="D29" s="4"/>
      <c r="E29" s="4"/>
      <c r="F29" s="4"/>
      <c r="G29" s="4"/>
      <c r="H29" s="4"/>
      <c r="I29" s="4"/>
      <c r="J29" s="4"/>
      <c r="K29" s="4"/>
      <c r="L29" s="4"/>
      <c r="M29" s="4"/>
      <c r="N29" s="4"/>
      <c r="O29" s="4"/>
      <c r="P29" s="4"/>
      <c r="Q29" s="4"/>
    </row>
    <row r="30" spans="1:17" ht="45" hidden="1" customHeight="1" x14ac:dyDescent="0.2">
      <c r="A30" s="304" t="s">
        <v>3370</v>
      </c>
      <c r="B30" s="373" t="s">
        <v>3371</v>
      </c>
      <c r="C30" s="374"/>
      <c r="D30" s="4"/>
      <c r="E30" s="4"/>
      <c r="F30" s="4"/>
      <c r="G30" s="4"/>
      <c r="H30" s="4"/>
      <c r="I30" s="4"/>
      <c r="J30" s="4"/>
      <c r="K30" s="4"/>
      <c r="L30" s="4"/>
      <c r="M30" s="4"/>
      <c r="N30" s="4"/>
      <c r="O30" s="4"/>
      <c r="P30" s="4"/>
      <c r="Q30" s="4"/>
    </row>
    <row r="31" spans="1:17" ht="45" hidden="1" customHeight="1" x14ac:dyDescent="0.2">
      <c r="A31" s="304" t="s">
        <v>3372</v>
      </c>
      <c r="B31" s="373" t="s">
        <v>3373</v>
      </c>
      <c r="C31" s="374"/>
      <c r="D31" s="4"/>
      <c r="E31" s="4"/>
      <c r="F31" s="4"/>
      <c r="G31" s="4"/>
      <c r="H31" s="4"/>
      <c r="I31" s="4"/>
      <c r="J31" s="4"/>
      <c r="K31" s="4"/>
      <c r="L31" s="4"/>
      <c r="M31" s="4"/>
      <c r="N31" s="4"/>
      <c r="O31" s="4"/>
      <c r="P31" s="4"/>
      <c r="Q31" s="4"/>
    </row>
    <row r="32" spans="1:17" ht="45" hidden="1" customHeight="1" x14ac:dyDescent="0.2">
      <c r="A32" s="304" t="s">
        <v>3374</v>
      </c>
      <c r="B32" s="373" t="s">
        <v>3375</v>
      </c>
      <c r="C32" s="374"/>
      <c r="D32" s="4"/>
      <c r="E32" s="4"/>
      <c r="F32" s="4"/>
      <c r="G32" s="4"/>
      <c r="H32" s="4"/>
      <c r="I32" s="4"/>
      <c r="J32" s="4"/>
      <c r="K32" s="4"/>
      <c r="L32" s="4"/>
      <c r="M32" s="4"/>
      <c r="N32" s="4"/>
      <c r="O32" s="4"/>
      <c r="P32" s="4"/>
      <c r="Q32" s="4"/>
    </row>
    <row r="33" spans="1:17" ht="72" hidden="1" customHeight="1" x14ac:dyDescent="0.2">
      <c r="A33" s="304" t="s">
        <v>3376</v>
      </c>
      <c r="B33" s="373" t="s">
        <v>3377</v>
      </c>
      <c r="C33" s="374"/>
      <c r="D33" s="4"/>
      <c r="E33" s="4"/>
      <c r="F33" s="4"/>
      <c r="G33" s="4"/>
      <c r="H33" s="4"/>
      <c r="I33" s="4"/>
      <c r="J33" s="4"/>
      <c r="K33" s="4"/>
      <c r="L33" s="4"/>
      <c r="M33" s="4"/>
      <c r="N33" s="4"/>
      <c r="O33" s="4"/>
      <c r="P33" s="4"/>
      <c r="Q33" s="4"/>
    </row>
    <row r="34" spans="1:17" ht="79.5" hidden="1" customHeight="1" x14ac:dyDescent="0.2">
      <c r="A34" s="304" t="s">
        <v>3378</v>
      </c>
      <c r="B34" s="373" t="s">
        <v>3379</v>
      </c>
      <c r="C34" s="374"/>
      <c r="D34" s="4"/>
      <c r="E34" s="4"/>
      <c r="F34" s="4"/>
      <c r="G34" s="4"/>
      <c r="H34" s="4"/>
      <c r="I34" s="4"/>
      <c r="J34" s="4"/>
      <c r="K34" s="4"/>
      <c r="L34" s="4"/>
      <c r="M34" s="4"/>
      <c r="N34" s="4"/>
      <c r="O34" s="4"/>
      <c r="P34" s="4"/>
      <c r="Q34" s="4"/>
    </row>
    <row r="35" spans="1:17" ht="70.5" hidden="1" customHeight="1" x14ac:dyDescent="0.2">
      <c r="A35" s="304" t="s">
        <v>3380</v>
      </c>
      <c r="B35" s="373" t="s">
        <v>3381</v>
      </c>
      <c r="C35" s="374"/>
      <c r="D35" s="4"/>
      <c r="E35" s="4"/>
      <c r="F35" s="4"/>
      <c r="G35" s="4"/>
      <c r="H35" s="4"/>
      <c r="I35" s="4"/>
      <c r="J35" s="4"/>
      <c r="K35" s="4"/>
      <c r="L35" s="4"/>
      <c r="M35" s="4"/>
      <c r="N35" s="4"/>
      <c r="O35" s="4"/>
      <c r="P35" s="4"/>
      <c r="Q35" s="4"/>
    </row>
    <row r="36" spans="1:17" ht="45.75" hidden="1" customHeight="1" x14ac:dyDescent="0.2">
      <c r="A36" s="304" t="s">
        <v>3382</v>
      </c>
      <c r="B36" s="373" t="s">
        <v>3383</v>
      </c>
      <c r="C36" s="374"/>
      <c r="D36" s="4"/>
      <c r="E36" s="4"/>
      <c r="F36" s="4"/>
      <c r="G36" s="4"/>
      <c r="H36" s="4"/>
      <c r="I36" s="4"/>
      <c r="J36" s="4"/>
      <c r="K36" s="4"/>
      <c r="L36" s="4"/>
      <c r="M36" s="4"/>
      <c r="N36" s="4"/>
      <c r="O36" s="4"/>
      <c r="P36" s="4"/>
      <c r="Q36" s="4"/>
    </row>
    <row r="37" spans="1:17" ht="54.75" hidden="1" customHeight="1" x14ac:dyDescent="0.2">
      <c r="A37" s="304" t="s">
        <v>3384</v>
      </c>
      <c r="B37" s="373" t="s">
        <v>3385</v>
      </c>
      <c r="C37" s="374"/>
      <c r="D37" s="4"/>
      <c r="E37" s="4"/>
      <c r="F37" s="4"/>
      <c r="G37" s="4"/>
      <c r="H37" s="4"/>
      <c r="I37" s="4"/>
      <c r="J37" s="4"/>
      <c r="K37" s="4"/>
      <c r="L37" s="4"/>
      <c r="M37" s="4"/>
      <c r="N37" s="4"/>
      <c r="O37" s="4"/>
      <c r="P37" s="4"/>
      <c r="Q37" s="4"/>
    </row>
    <row r="38" spans="1:17" ht="37.5" hidden="1" customHeight="1" x14ac:dyDescent="0.2">
      <c r="A38" s="304" t="s">
        <v>3386</v>
      </c>
      <c r="B38" s="373" t="s">
        <v>3387</v>
      </c>
      <c r="C38" s="374"/>
      <c r="D38" s="4"/>
      <c r="E38" s="4"/>
      <c r="F38" s="4"/>
      <c r="G38" s="4"/>
      <c r="H38" s="4"/>
      <c r="I38" s="4"/>
      <c r="J38" s="4"/>
      <c r="K38" s="4"/>
      <c r="L38" s="4"/>
      <c r="M38" s="4"/>
      <c r="N38" s="4"/>
      <c r="O38" s="4"/>
      <c r="P38" s="4"/>
      <c r="Q38" s="4"/>
    </row>
    <row r="39" spans="1:17" ht="61.5" hidden="1" customHeight="1" x14ac:dyDescent="0.2">
      <c r="A39" s="304" t="s">
        <v>3388</v>
      </c>
      <c r="B39" s="373" t="s">
        <v>3389</v>
      </c>
      <c r="C39" s="374"/>
      <c r="D39" s="4"/>
      <c r="E39" s="4"/>
      <c r="F39" s="4"/>
      <c r="G39" s="4"/>
      <c r="H39" s="4"/>
      <c r="I39" s="4"/>
      <c r="J39" s="4"/>
      <c r="K39" s="4"/>
      <c r="L39" s="4"/>
      <c r="M39" s="4"/>
      <c r="N39" s="4"/>
      <c r="O39" s="4"/>
      <c r="P39" s="4"/>
      <c r="Q39" s="4"/>
    </row>
    <row r="40" spans="1:17" ht="53.25" hidden="1" customHeight="1" x14ac:dyDescent="0.2">
      <c r="A40" s="304" t="s">
        <v>3390</v>
      </c>
      <c r="B40" s="373" t="s">
        <v>3391</v>
      </c>
      <c r="C40" s="374"/>
      <c r="D40" s="4"/>
      <c r="E40" s="4"/>
      <c r="F40" s="4"/>
      <c r="G40" s="4"/>
      <c r="H40" s="4"/>
      <c r="I40" s="4"/>
      <c r="J40" s="4"/>
      <c r="K40" s="4"/>
      <c r="L40" s="4"/>
      <c r="M40" s="4"/>
      <c r="N40" s="4"/>
      <c r="O40" s="4"/>
      <c r="P40" s="4"/>
      <c r="Q40" s="4"/>
    </row>
    <row r="41" spans="1:17" ht="73.5" hidden="1" customHeight="1" x14ac:dyDescent="0.2">
      <c r="A41" s="304" t="s">
        <v>3392</v>
      </c>
      <c r="B41" s="373" t="s">
        <v>3393</v>
      </c>
      <c r="C41" s="374"/>
      <c r="D41" s="4"/>
      <c r="E41" s="4"/>
      <c r="F41" s="4"/>
      <c r="G41" s="4"/>
      <c r="H41" s="4"/>
      <c r="I41" s="4"/>
      <c r="J41" s="4"/>
      <c r="K41" s="4"/>
      <c r="L41" s="4"/>
      <c r="M41" s="4"/>
      <c r="N41" s="4"/>
      <c r="O41" s="4"/>
      <c r="P41" s="4"/>
      <c r="Q41" s="4"/>
    </row>
    <row r="42" spans="1:17" ht="57.75" hidden="1" customHeight="1" x14ac:dyDescent="0.2">
      <c r="A42" s="304" t="s">
        <v>3394</v>
      </c>
      <c r="B42" s="373" t="s">
        <v>3395</v>
      </c>
      <c r="C42" s="374"/>
      <c r="D42" s="4"/>
      <c r="E42" s="4"/>
      <c r="F42" s="4"/>
      <c r="G42" s="4"/>
      <c r="H42" s="4"/>
      <c r="I42" s="4"/>
      <c r="J42" s="4"/>
      <c r="K42" s="4"/>
      <c r="L42" s="4"/>
      <c r="M42" s="4"/>
      <c r="N42" s="4"/>
      <c r="O42" s="4"/>
      <c r="P42" s="4"/>
      <c r="Q42" s="4"/>
    </row>
    <row r="43" spans="1:17" ht="84" hidden="1" customHeight="1" x14ac:dyDescent="0.2">
      <c r="A43" s="304" t="s">
        <v>3396</v>
      </c>
      <c r="B43" s="373" t="s">
        <v>3397</v>
      </c>
      <c r="C43" s="374"/>
      <c r="D43" s="4"/>
      <c r="E43" s="4"/>
      <c r="F43" s="4"/>
      <c r="G43" s="4"/>
      <c r="H43" s="4"/>
      <c r="I43" s="4"/>
      <c r="J43" s="4"/>
      <c r="K43" s="4"/>
      <c r="L43" s="4"/>
      <c r="M43" s="4"/>
      <c r="N43" s="4"/>
      <c r="O43" s="4"/>
      <c r="P43" s="4"/>
      <c r="Q43" s="4"/>
    </row>
    <row r="44" spans="1:17" ht="48" hidden="1" customHeight="1" x14ac:dyDescent="0.2">
      <c r="A44" s="304" t="s">
        <v>3398</v>
      </c>
      <c r="B44" s="373" t="s">
        <v>3399</v>
      </c>
      <c r="C44" s="374"/>
      <c r="D44" s="4"/>
      <c r="E44" s="4"/>
      <c r="F44" s="4"/>
      <c r="G44" s="4"/>
      <c r="H44" s="4"/>
      <c r="I44" s="4"/>
      <c r="J44" s="4"/>
      <c r="K44" s="4"/>
      <c r="L44" s="4"/>
      <c r="M44" s="4"/>
      <c r="N44" s="4"/>
      <c r="O44" s="4"/>
      <c r="P44" s="4"/>
      <c r="Q44" s="4"/>
    </row>
    <row r="45" spans="1:17" ht="57" hidden="1" customHeight="1" x14ac:dyDescent="0.2">
      <c r="A45" s="304" t="s">
        <v>3400</v>
      </c>
      <c r="B45" s="373" t="s">
        <v>3401</v>
      </c>
      <c r="C45" s="374"/>
      <c r="D45" s="4"/>
      <c r="E45" s="4"/>
      <c r="F45" s="4"/>
      <c r="G45" s="4"/>
      <c r="H45" s="4"/>
      <c r="I45" s="4"/>
      <c r="J45" s="4"/>
      <c r="K45" s="4"/>
      <c r="L45" s="4"/>
      <c r="M45" s="4"/>
      <c r="N45" s="4"/>
      <c r="O45" s="4"/>
      <c r="P45" s="4"/>
      <c r="Q45" s="4"/>
    </row>
    <row r="46" spans="1:17" ht="73.5" hidden="1" customHeight="1" x14ac:dyDescent="0.2">
      <c r="A46" s="304" t="s">
        <v>3402</v>
      </c>
      <c r="B46" s="378" t="s">
        <v>3403</v>
      </c>
      <c r="C46" s="374"/>
      <c r="D46" s="41"/>
      <c r="E46" s="4"/>
      <c r="F46" s="4"/>
      <c r="G46" s="4"/>
      <c r="H46" s="4"/>
      <c r="I46" s="4"/>
      <c r="J46" s="4"/>
      <c r="K46" s="4"/>
      <c r="L46" s="4"/>
      <c r="M46" s="4"/>
      <c r="N46" s="4"/>
      <c r="O46" s="4"/>
      <c r="P46" s="4"/>
      <c r="Q46" s="4"/>
    </row>
    <row r="47" spans="1:17" ht="66" hidden="1" customHeight="1" x14ac:dyDescent="0.2">
      <c r="A47" s="46" t="s">
        <v>3404</v>
      </c>
      <c r="B47" s="379" t="s">
        <v>3405</v>
      </c>
      <c r="C47" s="379"/>
      <c r="D47" s="4"/>
      <c r="E47" s="4"/>
      <c r="F47" s="4"/>
      <c r="G47" s="4"/>
      <c r="H47" s="4"/>
      <c r="I47" s="4"/>
      <c r="J47" s="4"/>
      <c r="K47" s="4"/>
      <c r="L47" s="4"/>
      <c r="M47" s="4"/>
      <c r="N47" s="4"/>
      <c r="O47" s="4"/>
      <c r="P47" s="4"/>
      <c r="Q47" s="4"/>
    </row>
    <row r="48" spans="1:17" ht="123.75" customHeight="1" x14ac:dyDescent="0.2">
      <c r="A48" s="266" t="s">
        <v>3406</v>
      </c>
      <c r="B48" s="377" t="s">
        <v>3407</v>
      </c>
      <c r="C48" s="376"/>
      <c r="D48" s="4"/>
      <c r="E48" s="4"/>
      <c r="F48" s="4"/>
      <c r="G48" s="4"/>
      <c r="H48" s="4"/>
      <c r="I48" s="4"/>
      <c r="J48" s="4"/>
      <c r="K48" s="4"/>
      <c r="L48" s="4"/>
      <c r="M48" s="4"/>
      <c r="N48" s="4"/>
      <c r="O48" s="4"/>
      <c r="P48" s="4"/>
      <c r="Q48" s="4"/>
    </row>
    <row r="49" spans="1:17" ht="34.5" customHeight="1" x14ac:dyDescent="0.2">
      <c r="A49" s="266" t="s">
        <v>3408</v>
      </c>
      <c r="B49" s="375" t="s">
        <v>3409</v>
      </c>
      <c r="C49" s="376"/>
      <c r="D49" s="4"/>
      <c r="E49" s="4"/>
      <c r="F49" s="4"/>
      <c r="G49" s="4"/>
      <c r="H49" s="4"/>
      <c r="I49" s="4"/>
      <c r="J49" s="4"/>
      <c r="K49" s="4"/>
      <c r="L49" s="4"/>
      <c r="M49" s="4"/>
      <c r="N49" s="4"/>
      <c r="O49" s="4"/>
      <c r="P49" s="4"/>
      <c r="Q49" s="4"/>
    </row>
    <row r="50" spans="1:17" ht="34.5" customHeight="1" x14ac:dyDescent="0.2">
      <c r="A50" s="266" t="s">
        <v>3410</v>
      </c>
      <c r="B50" s="375" t="s">
        <v>3411</v>
      </c>
      <c r="C50" s="376"/>
      <c r="D50" s="4"/>
      <c r="E50" s="4"/>
      <c r="F50" s="4"/>
      <c r="G50" s="4"/>
      <c r="H50" s="4"/>
      <c r="I50" s="4"/>
      <c r="J50" s="4"/>
      <c r="K50" s="4"/>
      <c r="L50" s="4"/>
      <c r="M50" s="4"/>
      <c r="N50" s="4"/>
      <c r="O50" s="4"/>
      <c r="P50" s="4"/>
      <c r="Q50" s="4"/>
    </row>
    <row r="51" spans="1:17" ht="31.5" customHeight="1" x14ac:dyDescent="0.2">
      <c r="A51" s="305" t="s">
        <v>3412</v>
      </c>
      <c r="B51" s="373" t="s">
        <v>3413</v>
      </c>
      <c r="C51" s="374"/>
      <c r="D51" s="4"/>
      <c r="E51" s="4"/>
      <c r="F51" s="4"/>
      <c r="G51" s="4"/>
      <c r="H51" s="4"/>
      <c r="I51" s="4"/>
      <c r="J51" s="4"/>
      <c r="K51" s="4"/>
      <c r="L51" s="4"/>
      <c r="M51" s="4"/>
      <c r="N51" s="4"/>
      <c r="O51" s="4"/>
      <c r="P51" s="4"/>
      <c r="Q51" s="4"/>
    </row>
    <row r="52" spans="1:17" ht="31.5" customHeight="1" x14ac:dyDescent="0.2">
      <c r="A52" s="305" t="s">
        <v>3414</v>
      </c>
      <c r="B52" s="373" t="s">
        <v>3415</v>
      </c>
      <c r="C52" s="374"/>
      <c r="D52" s="4"/>
      <c r="E52" s="4"/>
      <c r="F52" s="4"/>
      <c r="G52" s="4"/>
      <c r="H52" s="4"/>
      <c r="I52" s="4"/>
      <c r="J52" s="4"/>
      <c r="K52" s="4"/>
      <c r="L52" s="4"/>
      <c r="M52" s="4"/>
      <c r="N52" s="4"/>
      <c r="O52" s="4"/>
      <c r="P52" s="4"/>
      <c r="Q52" s="4"/>
    </row>
    <row r="53" spans="1:17" ht="31.5" customHeight="1" x14ac:dyDescent="0.2">
      <c r="A53" s="305" t="s">
        <v>3416</v>
      </c>
      <c r="B53" s="384" t="s">
        <v>3417</v>
      </c>
      <c r="C53" s="385"/>
      <c r="D53" s="4"/>
      <c r="E53" s="4"/>
      <c r="F53" s="4"/>
      <c r="G53" s="4"/>
      <c r="H53" s="4"/>
      <c r="I53" s="4"/>
      <c r="J53" s="4"/>
      <c r="K53" s="4"/>
      <c r="L53" s="4"/>
      <c r="M53" s="4"/>
      <c r="N53" s="4"/>
      <c r="O53" s="4"/>
      <c r="P53" s="4"/>
      <c r="Q53" s="4"/>
    </row>
    <row r="54" spans="1:17" ht="31.5" customHeight="1" x14ac:dyDescent="0.2">
      <c r="A54" s="305" t="s">
        <v>3418</v>
      </c>
      <c r="B54" s="384" t="s">
        <v>3419</v>
      </c>
      <c r="C54" s="385"/>
      <c r="D54" s="4"/>
      <c r="E54" s="4"/>
      <c r="F54" s="4"/>
      <c r="G54" s="4"/>
      <c r="H54" s="4"/>
      <c r="I54" s="4"/>
      <c r="J54" s="4"/>
      <c r="K54" s="4"/>
      <c r="L54" s="4"/>
      <c r="M54" s="4"/>
      <c r="N54" s="4"/>
      <c r="O54" s="4"/>
      <c r="P54" s="4"/>
      <c r="Q54" s="4"/>
    </row>
    <row r="55" spans="1:17" ht="54.6" customHeight="1" x14ac:dyDescent="0.2">
      <c r="A55" s="305" t="s">
        <v>3420</v>
      </c>
      <c r="B55" s="384" t="s">
        <v>3421</v>
      </c>
      <c r="C55" s="385"/>
      <c r="D55" s="4"/>
      <c r="E55" s="4"/>
      <c r="F55" s="4"/>
      <c r="G55" s="4"/>
      <c r="H55" s="4"/>
      <c r="I55" s="4"/>
      <c r="J55" s="4"/>
      <c r="K55" s="4"/>
      <c r="L55" s="4"/>
      <c r="M55" s="4"/>
      <c r="N55" s="4"/>
      <c r="O55" s="4"/>
      <c r="P55" s="4"/>
      <c r="Q55" s="4"/>
    </row>
    <row r="56" spans="1:17" ht="54.6" customHeight="1" x14ac:dyDescent="0.2">
      <c r="A56" s="305" t="s">
        <v>3422</v>
      </c>
      <c r="B56" s="384" t="s">
        <v>3423</v>
      </c>
      <c r="C56" s="385"/>
      <c r="D56" s="4"/>
      <c r="E56" s="4"/>
      <c r="F56" s="4"/>
      <c r="G56" s="4"/>
      <c r="H56" s="4"/>
      <c r="I56" s="4"/>
      <c r="J56" s="4"/>
      <c r="K56" s="4"/>
      <c r="L56" s="4"/>
      <c r="M56" s="4"/>
      <c r="N56" s="4"/>
      <c r="O56" s="4"/>
      <c r="P56" s="4"/>
      <c r="Q56" s="4"/>
    </row>
    <row r="57" spans="1:17" ht="54" customHeight="1" x14ac:dyDescent="0.2">
      <c r="A57" s="305" t="s">
        <v>3424</v>
      </c>
      <c r="B57" s="384" t="s">
        <v>3425</v>
      </c>
      <c r="C57" s="38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7"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48865</v>
      </c>
      <c r="H6" s="19" t="s">
        <v>26</v>
      </c>
      <c r="I6" s="20" t="s">
        <v>27</v>
      </c>
      <c r="J6" s="4"/>
      <c r="L6" s="4"/>
      <c r="M6" s="4"/>
      <c r="N6" s="4"/>
      <c r="O6" s="4"/>
      <c r="P6" s="4"/>
      <c r="Q6" s="4"/>
      <c r="R6" s="4"/>
      <c r="S6" s="4"/>
      <c r="T6" s="4"/>
      <c r="U6" s="4"/>
      <c r="V6" s="4"/>
      <c r="W6" s="4"/>
      <c r="X6" s="4"/>
    </row>
    <row r="7" spans="1:24" ht="15" customHeight="1" x14ac:dyDescent="0.2">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2" t="s">
        <v>31</v>
      </c>
      <c r="E8" s="337"/>
      <c r="F8" s="328" t="s">
        <v>32</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7"/>
      <c r="F9" s="330" t="s">
        <v>33</v>
      </c>
      <c r="G9" s="33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37"/>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8"/>
      <c r="F11" s="341" t="s">
        <v>37</v>
      </c>
      <c r="G11" s="34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2" t="s">
        <v>41</v>
      </c>
      <c r="C15" s="323"/>
      <c r="D15" s="323"/>
      <c r="E15" s="323"/>
      <c r="F15" s="324"/>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5" t="s">
        <v>29</v>
      </c>
      <c r="B16" s="321" t="str">
        <f>'PR-RAS'!B6</f>
        <v xml:space="preserve">PRIHODI POSLOVANJA (šifre 61+62+63+64+65+66+67+68) </v>
      </c>
      <c r="C16" s="317"/>
      <c r="D16" s="317"/>
      <c r="E16" s="317"/>
      <c r="F16" s="318"/>
      <c r="G16" s="34" t="str">
        <f>'PR-RAS'!C6</f>
        <v>6</v>
      </c>
      <c r="H16" s="169">
        <f>'PR-RAS'!D6</f>
        <v>966400.27</v>
      </c>
      <c r="I16" s="169">
        <f>'PR-RAS'!E6</f>
        <v>1116646.24</v>
      </c>
      <c r="J16" s="4"/>
      <c r="K16" s="4"/>
      <c r="L16" s="4"/>
      <c r="M16" s="4"/>
      <c r="N16" s="4"/>
      <c r="O16" s="4"/>
      <c r="P16" s="4"/>
      <c r="Q16" s="4"/>
      <c r="R16" s="4"/>
      <c r="S16" s="4"/>
      <c r="T16" s="4"/>
      <c r="U16" s="4"/>
      <c r="V16" s="4"/>
      <c r="W16" s="4"/>
      <c r="X16" s="4"/>
    </row>
    <row r="17" spans="1:24" ht="12.75" customHeight="1" x14ac:dyDescent="0.2">
      <c r="A17" s="326"/>
      <c r="B17" s="310" t="str">
        <f>'PR-RAS'!B151</f>
        <v xml:space="preserve">RASHODI POSLOVANJA (šifre 31+32+34+35+36+37+38) </v>
      </c>
      <c r="C17" s="311"/>
      <c r="D17" s="311"/>
      <c r="E17" s="311"/>
      <c r="F17" s="312"/>
      <c r="G17" s="35" t="str">
        <f>'PR-RAS'!C151</f>
        <v>3</v>
      </c>
      <c r="H17" s="169">
        <f>'PR-RAS'!D151</f>
        <v>946944.34999999986</v>
      </c>
      <c r="I17" s="169">
        <f>'PR-RAS'!E151</f>
        <v>1174385.9300000002</v>
      </c>
      <c r="J17" s="4"/>
      <c r="K17" s="4"/>
      <c r="L17" s="4"/>
      <c r="M17" s="4"/>
      <c r="N17" s="4"/>
      <c r="O17" s="4"/>
      <c r="P17" s="4"/>
      <c r="Q17" s="4"/>
      <c r="R17" s="4"/>
      <c r="S17" s="4"/>
      <c r="T17" s="4"/>
      <c r="U17" s="4"/>
      <c r="V17" s="4"/>
      <c r="W17" s="4"/>
      <c r="X17" s="4"/>
    </row>
    <row r="18" spans="1:24" ht="12.75" customHeight="1" x14ac:dyDescent="0.2">
      <c r="A18" s="326"/>
      <c r="B18" s="310" t="str">
        <f>'PR-RAS'!B645</f>
        <v>Višak prihoda i primitaka raspoloživ u sljedećem razdoblju (šifre X005 + '9221-9222' - Y005 - '9222-9221')</v>
      </c>
      <c r="C18" s="311"/>
      <c r="D18" s="311"/>
      <c r="E18" s="311"/>
      <c r="F18" s="312"/>
      <c r="G18" s="35" t="str">
        <f>'PR-RAS'!C645</f>
        <v>X006</v>
      </c>
      <c r="H18" s="169">
        <f>'PR-RAS'!D645</f>
        <v>220891.27000000014</v>
      </c>
      <c r="I18" s="169">
        <f>'PR-RAS'!E645</f>
        <v>118406.33999999982</v>
      </c>
      <c r="J18" s="4"/>
      <c r="K18" s="4"/>
      <c r="L18" s="4"/>
      <c r="M18" s="4"/>
      <c r="N18" s="4"/>
      <c r="O18" s="4"/>
      <c r="P18" s="4"/>
      <c r="Q18" s="4"/>
      <c r="R18" s="4"/>
      <c r="S18" s="4"/>
      <c r="T18" s="4"/>
      <c r="U18" s="4"/>
      <c r="V18" s="4"/>
      <c r="W18" s="4"/>
      <c r="X18" s="4"/>
    </row>
    <row r="19" spans="1:24" ht="12.75" customHeight="1" x14ac:dyDescent="0.2">
      <c r="A19" s="327"/>
      <c r="B19" s="313" t="str">
        <f>'PR-RAS'!B646</f>
        <v>Manjak prihoda i primitaka za pokriće u sljedećem razdoblju (šifre Y005 + '9222-9221' - X005 - '9221-9222' )</v>
      </c>
      <c r="C19" s="314"/>
      <c r="D19" s="314"/>
      <c r="E19" s="314"/>
      <c r="F19" s="315"/>
      <c r="G19" s="36"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
      <c r="A20" s="325" t="s">
        <v>32</v>
      </c>
      <c r="B20" s="321" t="str">
        <f>BILANCA!B7</f>
        <v>Nefinancijska imovina (šifre 01+02+03+04+05+06)</v>
      </c>
      <c r="C20" s="317"/>
      <c r="D20" s="317"/>
      <c r="E20" s="317"/>
      <c r="F20" s="318"/>
      <c r="G20" s="156" t="str">
        <f>BILANCA!C7</f>
        <v>B002</v>
      </c>
      <c r="H20" s="171">
        <f>BILANCA!D7</f>
        <v>37372.050000000003</v>
      </c>
      <c r="I20" s="172">
        <f>BILANCA!E7</f>
        <v>69334.01999999999</v>
      </c>
      <c r="J20" s="4"/>
      <c r="K20" s="4"/>
      <c r="L20" s="4"/>
      <c r="M20" s="4"/>
      <c r="N20" s="4"/>
      <c r="O20" s="4"/>
      <c r="P20" s="4"/>
      <c r="Q20" s="4"/>
      <c r="R20" s="4"/>
      <c r="S20" s="4"/>
      <c r="T20" s="4"/>
      <c r="U20" s="4"/>
      <c r="V20" s="4"/>
      <c r="W20" s="4"/>
      <c r="X20" s="4"/>
    </row>
    <row r="21" spans="1:24" ht="12.75" customHeight="1" x14ac:dyDescent="0.2">
      <c r="A21" s="326"/>
      <c r="B21" s="310" t="str">
        <f>BILANCA!B68</f>
        <v>Financijska imovina (šifre 11+12+13+14+15+16+17+19)</v>
      </c>
      <c r="C21" s="311"/>
      <c r="D21" s="311"/>
      <c r="E21" s="311"/>
      <c r="F21" s="312"/>
      <c r="G21" s="157" t="str">
        <f>BILANCA!C68</f>
        <v>1</v>
      </c>
      <c r="H21" s="173">
        <f>BILANCA!D68</f>
        <v>300474.29000000004</v>
      </c>
      <c r="I21" s="174">
        <f>BILANCA!E68</f>
        <v>195646.45</v>
      </c>
      <c r="J21" s="4"/>
      <c r="K21" s="4"/>
      <c r="L21" s="4"/>
      <c r="M21" s="4"/>
      <c r="N21" s="4"/>
      <c r="O21" s="4"/>
      <c r="P21" s="4"/>
      <c r="Q21" s="4"/>
      <c r="R21" s="4"/>
      <c r="S21" s="4"/>
      <c r="T21" s="4"/>
      <c r="U21" s="4"/>
      <c r="V21" s="4"/>
      <c r="W21" s="4"/>
      <c r="X21" s="4"/>
    </row>
    <row r="22" spans="1:24" ht="12.75" customHeight="1" x14ac:dyDescent="0.2">
      <c r="A22" s="326"/>
      <c r="B22" s="310" t="str">
        <f>BILANCA!B176</f>
        <v xml:space="preserve">Obveze (šifre 23+24+25+26+29) </v>
      </c>
      <c r="C22" s="311"/>
      <c r="D22" s="311"/>
      <c r="E22" s="311"/>
      <c r="F22" s="312"/>
      <c r="G22" s="157" t="str">
        <f>BILANCA!C176</f>
        <v>2</v>
      </c>
      <c r="H22" s="173">
        <f>BILANCA!D176</f>
        <v>78427.63</v>
      </c>
      <c r="I22" s="174">
        <f>BILANCA!E176</f>
        <v>76849.36</v>
      </c>
      <c r="J22" s="4"/>
      <c r="K22" s="4"/>
      <c r="L22" s="4"/>
      <c r="M22" s="4"/>
      <c r="N22" s="4"/>
      <c r="O22" s="4"/>
      <c r="P22" s="4"/>
      <c r="Q22" s="4"/>
      <c r="R22" s="4"/>
      <c r="S22" s="4"/>
      <c r="T22" s="4"/>
      <c r="U22" s="4"/>
      <c r="V22" s="4"/>
      <c r="W22" s="4"/>
      <c r="X22" s="4"/>
    </row>
    <row r="23" spans="1:24" ht="12.75" customHeight="1" x14ac:dyDescent="0.2">
      <c r="A23" s="327"/>
      <c r="B23" s="313" t="str">
        <f>BILANCA!B237</f>
        <v>Vlastiti izvori (šifre 91 + 922 - 93 + 96 do 98)</v>
      </c>
      <c r="C23" s="314"/>
      <c r="D23" s="314"/>
      <c r="E23" s="314"/>
      <c r="F23" s="315"/>
      <c r="G23" s="158" t="str">
        <f>BILANCA!C237</f>
        <v>9</v>
      </c>
      <c r="H23" s="175">
        <f>BILANCA!D237</f>
        <v>259418.71000000002</v>
      </c>
      <c r="I23" s="176">
        <f>BILANCA!E237</f>
        <v>188131.11</v>
      </c>
      <c r="J23" s="4"/>
      <c r="K23" s="4"/>
      <c r="L23" s="4"/>
      <c r="M23" s="4"/>
      <c r="N23" s="4"/>
      <c r="O23" s="4"/>
      <c r="P23" s="4"/>
      <c r="Q23" s="4"/>
      <c r="R23" s="4"/>
      <c r="S23" s="4"/>
      <c r="T23" s="4"/>
      <c r="U23" s="4"/>
      <c r="V23" s="4"/>
      <c r="W23" s="4"/>
      <c r="X23" s="4"/>
    </row>
    <row r="24" spans="1:24" ht="12.75" customHeight="1" x14ac:dyDescent="0.2">
      <c r="A24" s="325" t="s">
        <v>45</v>
      </c>
      <c r="B24" s="321" t="str">
        <f>'RAS-funkcijski'!B5</f>
        <v>Opće javne usluge (šifre 011+012+013+014 do 018)</v>
      </c>
      <c r="C24" s="317"/>
      <c r="D24" s="317"/>
      <c r="E24" s="317"/>
      <c r="F24" s="318"/>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6"/>
      <c r="B25" s="310" t="str">
        <f>'RAS-funkcijski'!B35</f>
        <v>Ekonomski poslovi (šifre 041+042+043+044+045+046+047+048+049)</v>
      </c>
      <c r="C25" s="311"/>
      <c r="D25" s="311"/>
      <c r="E25" s="311"/>
      <c r="F25" s="312"/>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6"/>
      <c r="B26" s="310" t="str">
        <f>'RAS-funkcijski'!B88</f>
        <v>Rashodi vezani za stanovanje i kom. pogodnosti koji nisu drugdje svrstani</v>
      </c>
      <c r="C26" s="311"/>
      <c r="D26" s="311"/>
      <c r="E26" s="311"/>
      <c r="F26" s="312"/>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6"/>
      <c r="B27" s="310" t="str">
        <f>'RAS-funkcijski'!B114</f>
        <v>Obrazovanje (šifre 091+092+093+094+095+096+097+098)</v>
      </c>
      <c r="C27" s="311"/>
      <c r="D27" s="311"/>
      <c r="E27" s="311"/>
      <c r="F27" s="312"/>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7"/>
      <c r="B28" s="313" t="str">
        <f>'RAS-funkcijski'!B141</f>
        <v>Kontrolni zbroj (šifre 01+02+03+04+05+06+07+08+09+10)</v>
      </c>
      <c r="C28" s="314"/>
      <c r="D28" s="314"/>
      <c r="E28" s="314"/>
      <c r="F28" s="315"/>
      <c r="G28" s="158" t="str">
        <f>'RAS-funkcijski'!C141</f>
        <v>R1</v>
      </c>
      <c r="H28" s="177">
        <f>'RAS-funkcijski'!D141</f>
        <v>962146</v>
      </c>
      <c r="I28" s="178">
        <f>'RAS-funkcijski'!E141</f>
        <v>1219881.17</v>
      </c>
      <c r="J28" s="4"/>
      <c r="K28" s="4"/>
      <c r="L28" s="4"/>
      <c r="M28" s="4"/>
      <c r="N28" s="4"/>
      <c r="O28" s="4"/>
      <c r="P28" s="4"/>
      <c r="Q28" s="4"/>
      <c r="R28" s="4"/>
      <c r="S28" s="4"/>
      <c r="T28" s="4"/>
      <c r="U28" s="4"/>
      <c r="V28" s="4"/>
      <c r="W28" s="4"/>
      <c r="X28" s="4"/>
    </row>
    <row r="29" spans="1:24" ht="12.75" customHeight="1" x14ac:dyDescent="0.2">
      <c r="A29" s="325" t="s">
        <v>36</v>
      </c>
      <c r="B29" s="316" t="str">
        <f>'P-VRIO'!B5</f>
        <v>Promjene u vrijednosti i obujmu imovine (šifre 91511+91512)</v>
      </c>
      <c r="C29" s="317"/>
      <c r="D29" s="317"/>
      <c r="E29" s="317"/>
      <c r="F29" s="318"/>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6"/>
      <c r="B30" s="319" t="str">
        <f>'P-VRIO'!B22</f>
        <v>Promjene u obujmu imovine (šifre P016+P023)</v>
      </c>
      <c r="C30" s="311"/>
      <c r="D30" s="311"/>
      <c r="E30" s="311"/>
      <c r="F30" s="312"/>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6"/>
      <c r="B31" s="319" t="str">
        <f>'P-VRIO'!B38</f>
        <v>Promjene u vrijednosti (revalorizacija) i obujmu obveza (šifre 91521+91522)</v>
      </c>
      <c r="C31" s="311"/>
      <c r="D31" s="311"/>
      <c r="E31" s="311"/>
      <c r="F31" s="312"/>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7"/>
      <c r="B32" s="320" t="str">
        <f>'P-VRIO'!B44</f>
        <v>Promjene u obujmu obveza (šifre P035 do P038)</v>
      </c>
      <c r="C32" s="314"/>
      <c r="D32" s="314"/>
      <c r="E32" s="314"/>
      <c r="F32" s="315"/>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5" t="s">
        <v>37</v>
      </c>
      <c r="B33" s="321" t="str">
        <f>OBVEZE!B5</f>
        <v>Stanje obveza 1. siječnja (=stanju obveza iz Izvještaja o obvezama na 31. prosinca prethodne godine)</v>
      </c>
      <c r="C33" s="317"/>
      <c r="D33" s="317"/>
      <c r="E33" s="317"/>
      <c r="F33" s="318"/>
      <c r="G33" s="156" t="str">
        <f>OBVEZE!C5</f>
        <v>V001</v>
      </c>
      <c r="H33" s="179" t="s">
        <v>46</v>
      </c>
      <c r="I33" s="180">
        <f>OBVEZE!D5</f>
        <v>78427.63</v>
      </c>
      <c r="J33" s="4"/>
      <c r="K33" s="4"/>
      <c r="L33" s="4"/>
      <c r="M33" s="4"/>
      <c r="N33" s="4"/>
      <c r="O33" s="4"/>
      <c r="P33" s="4"/>
      <c r="Q33" s="4"/>
      <c r="R33" s="4"/>
      <c r="S33" s="4"/>
      <c r="T33" s="4"/>
      <c r="U33" s="4"/>
      <c r="V33" s="4"/>
      <c r="W33" s="4"/>
      <c r="X33" s="4"/>
    </row>
    <row r="34" spans="1:24" ht="12.75" customHeight="1" x14ac:dyDescent="0.2">
      <c r="A34" s="326"/>
      <c r="B34" s="310" t="str">
        <f>OBVEZE!B42</f>
        <v>Stanje obveza na kraju izvještajnog razdoblja (šifre V001+V002-V004) i (šifre V007+V009)</v>
      </c>
      <c r="C34" s="311"/>
      <c r="D34" s="311"/>
      <c r="E34" s="311"/>
      <c r="F34" s="312"/>
      <c r="G34" s="157" t="str">
        <f>OBVEZE!C42</f>
        <v>V006</v>
      </c>
      <c r="H34" s="173" t="s">
        <v>46</v>
      </c>
      <c r="I34" s="174">
        <f>OBVEZE!D42</f>
        <v>76849.360000000102</v>
      </c>
      <c r="J34" s="4"/>
      <c r="K34" s="4"/>
      <c r="L34" s="4"/>
      <c r="M34" s="4"/>
      <c r="N34" s="4"/>
      <c r="O34" s="4"/>
      <c r="P34" s="4"/>
      <c r="Q34" s="4"/>
      <c r="R34" s="4"/>
      <c r="S34" s="4"/>
      <c r="T34" s="4"/>
      <c r="U34" s="4"/>
      <c r="V34" s="4"/>
      <c r="W34" s="4"/>
      <c r="X34" s="4"/>
    </row>
    <row r="35" spans="1:24" ht="12.75" customHeight="1" x14ac:dyDescent="0.2">
      <c r="A35" s="326"/>
      <c r="B35" s="310" t="str">
        <f>OBVEZE!B43</f>
        <v>Stanje dospjelih obveza na kraju izvještajnog razdoblja (šifre V008+D23+D24 + 'D dio 25,26')</v>
      </c>
      <c r="C35" s="311"/>
      <c r="D35" s="311"/>
      <c r="E35" s="311"/>
      <c r="F35" s="312"/>
      <c r="G35" s="157" t="str">
        <f>OBVEZE!C43</f>
        <v>V007</v>
      </c>
      <c r="H35" s="173" t="s">
        <v>46</v>
      </c>
      <c r="I35" s="174">
        <f>OBVEZE!D43</f>
        <v>3558.97</v>
      </c>
      <c r="J35" s="4"/>
      <c r="K35" s="4"/>
      <c r="L35" s="4"/>
      <c r="M35" s="4"/>
      <c r="N35" s="4"/>
      <c r="O35" s="4"/>
      <c r="P35" s="4"/>
      <c r="Q35" s="4"/>
      <c r="R35" s="4"/>
      <c r="S35" s="4"/>
      <c r="T35" s="4"/>
      <c r="U35" s="4"/>
      <c r="V35" s="4"/>
      <c r="W35" s="4"/>
      <c r="X35" s="4"/>
    </row>
    <row r="36" spans="1:24" ht="12.75" customHeight="1" x14ac:dyDescent="0.2">
      <c r="A36" s="327"/>
      <c r="B36" s="313" t="str">
        <f>OBVEZE!B101</f>
        <v>Stanje nedospjelih obveza na kraju izvještajnog razdoblja (šifre V010 + ND23 + ND24 + 'ND dio 25,26')</v>
      </c>
      <c r="C36" s="314"/>
      <c r="D36" s="314"/>
      <c r="E36" s="314"/>
      <c r="F36" s="315"/>
      <c r="G36" s="158" t="str">
        <f>OBVEZE!C101</f>
        <v>V009</v>
      </c>
      <c r="H36" s="177" t="s">
        <v>46</v>
      </c>
      <c r="I36" s="178">
        <f>OBVEZE!D101</f>
        <v>73290.39</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09" t="s">
        <v>47</v>
      </c>
      <c r="I39" s="30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9" zoomScaleNormal="100" workbookViewId="0">
      <selection activeCell="E657" sqref="E657"/>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7" width="14.42578125" style="63" customWidth="1"/>
    <col min="8"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966400.27</v>
      </c>
      <c r="E6" s="51">
        <f>E7+E44+E50+E82+E106+E124+E133+E139</f>
        <v>1116646.24</v>
      </c>
      <c r="F6" s="52">
        <f t="shared" ref="F6:F69" si="0">IF(D6&lt;&gt;0,IF(E6/D6&gt;=100,"&gt;&gt;100",E6/D6*100),"-")</f>
        <v>115.54697102888846</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0</v>
      </c>
      <c r="E50" s="51">
        <f>E51+E54+E59+E62+E65+E68+E71+E74+E77</f>
        <v>0</v>
      </c>
      <c r="F50" s="52" t="str">
        <f t="shared" si="0"/>
        <v>-</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0</v>
      </c>
      <c r="E54" s="51">
        <f>SUM(E55:E58)</f>
        <v>0</v>
      </c>
      <c r="F54" s="52" t="str">
        <f t="shared" si="0"/>
        <v>-</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0</v>
      </c>
      <c r="E57" s="241">
        <v>0</v>
      </c>
      <c r="F57" s="52" t="str">
        <f t="shared" si="0"/>
        <v>-</v>
      </c>
    </row>
    <row r="58" spans="1:6" ht="12.75" customHeight="1" x14ac:dyDescent="0.2">
      <c r="A58" s="53">
        <v>6324</v>
      </c>
      <c r="B58" s="85" t="s">
        <v>162</v>
      </c>
      <c r="C58" s="50" t="s">
        <v>163</v>
      </c>
      <c r="D58" s="241">
        <v>0</v>
      </c>
      <c r="E58" s="241">
        <v>0</v>
      </c>
      <c r="F58" s="52" t="str">
        <f t="shared" si="0"/>
        <v>-</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966400.27</v>
      </c>
      <c r="E106" s="51">
        <f>E107+E112+E120</f>
        <v>1116646.24</v>
      </c>
      <c r="F106" s="52">
        <f t="shared" si="1"/>
        <v>115.54697102888846</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966400.27</v>
      </c>
      <c r="E112" s="51">
        <f>SUM(E113:E119)</f>
        <v>1116646.24</v>
      </c>
      <c r="F112" s="52">
        <f t="shared" si="1"/>
        <v>115.54697102888846</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5400.27</v>
      </c>
      <c r="E117" s="241">
        <v>5862.24</v>
      </c>
      <c r="F117" s="52">
        <f t="shared" si="1"/>
        <v>108.55457227138641</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961000</v>
      </c>
      <c r="E119" s="241">
        <v>1110784</v>
      </c>
      <c r="F119" s="52">
        <f t="shared" si="1"/>
        <v>115.58626430801249</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0</v>
      </c>
      <c r="E124" s="51">
        <f>E125+E128</f>
        <v>0</v>
      </c>
      <c r="F124" s="52" t="str">
        <f t="shared" si="1"/>
        <v>-</v>
      </c>
    </row>
    <row r="125" spans="1:6" ht="12.75" customHeight="1" x14ac:dyDescent="0.2">
      <c r="A125" s="53">
        <v>661</v>
      </c>
      <c r="B125" s="85" t="s">
        <v>296</v>
      </c>
      <c r="C125" s="50" t="s">
        <v>297</v>
      </c>
      <c r="D125" s="51">
        <f>SUM(D126:D127)</f>
        <v>0</v>
      </c>
      <c r="E125" s="51">
        <f>SUM(E126:E127)</f>
        <v>0</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0</v>
      </c>
      <c r="F127" s="52" t="str">
        <f t="shared" si="1"/>
        <v>-</v>
      </c>
    </row>
    <row r="128" spans="1:6" ht="24" x14ac:dyDescent="0.2">
      <c r="A128" s="53">
        <v>663</v>
      </c>
      <c r="B128" s="230" t="s">
        <v>302</v>
      </c>
      <c r="C128" s="50" t="s">
        <v>303</v>
      </c>
      <c r="D128" s="51">
        <f>SUM(D129:D132)</f>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0</v>
      </c>
      <c r="E133" s="51">
        <f>E134+E138</f>
        <v>0</v>
      </c>
      <c r="F133" s="52" t="str">
        <f t="shared" si="1"/>
        <v>-</v>
      </c>
    </row>
    <row r="134" spans="1:6" ht="24" x14ac:dyDescent="0.2">
      <c r="A134" s="53">
        <v>671</v>
      </c>
      <c r="B134" s="231" t="s">
        <v>314</v>
      </c>
      <c r="C134" s="50" t="s">
        <v>315</v>
      </c>
      <c r="D134" s="51">
        <f>SUM(D135:D137)</f>
        <v>0</v>
      </c>
      <c r="E134" s="51">
        <f>SUM(E135:E137)</f>
        <v>0</v>
      </c>
      <c r="F134" s="52" t="str">
        <f t="shared" ref="F134:F197" si="2">IF(D134&lt;&gt;0,IF(E134/D134&gt;=100,"&gt;&gt;100",E134/D134*100),"-")</f>
        <v>-</v>
      </c>
    </row>
    <row r="135" spans="1:6" ht="12.75" customHeight="1" x14ac:dyDescent="0.2">
      <c r="A135" s="53">
        <v>6711</v>
      </c>
      <c r="B135" s="84" t="s">
        <v>316</v>
      </c>
      <c r="C135" s="50" t="s">
        <v>317</v>
      </c>
      <c r="D135" s="241">
        <v>0</v>
      </c>
      <c r="E135" s="241">
        <v>0</v>
      </c>
      <c r="F135" s="52" t="str">
        <f t="shared" si="2"/>
        <v>-</v>
      </c>
    </row>
    <row r="136" spans="1:6" ht="24" x14ac:dyDescent="0.2">
      <c r="A136" s="53">
        <v>6712</v>
      </c>
      <c r="B136" s="231" t="s">
        <v>318</v>
      </c>
      <c r="C136" s="50" t="s">
        <v>319</v>
      </c>
      <c r="D136" s="241">
        <v>0</v>
      </c>
      <c r="E136" s="241">
        <v>0</v>
      </c>
      <c r="F136" s="52" t="str">
        <f t="shared" si="2"/>
        <v>-</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946944.34999999986</v>
      </c>
      <c r="E151" s="51">
        <f>E152+E163+E196+E215+E224+E252+E263</f>
        <v>1174385.9300000002</v>
      </c>
      <c r="F151" s="52">
        <f t="shared" si="2"/>
        <v>124.01847373607544</v>
      </c>
    </row>
    <row r="152" spans="1:6" ht="12.75" customHeight="1" x14ac:dyDescent="0.2">
      <c r="A152" s="53">
        <v>31</v>
      </c>
      <c r="B152" s="84" t="s">
        <v>349</v>
      </c>
      <c r="C152" s="50" t="s">
        <v>350</v>
      </c>
      <c r="D152" s="51">
        <f>D153+D158+D159</f>
        <v>648238.66999999993</v>
      </c>
      <c r="E152" s="51">
        <f>E153+E158+E159</f>
        <v>870791.07000000007</v>
      </c>
      <c r="F152" s="52">
        <f t="shared" si="2"/>
        <v>134.33186113380125</v>
      </c>
    </row>
    <row r="153" spans="1:6" ht="12.75" customHeight="1" x14ac:dyDescent="0.2">
      <c r="A153" s="53">
        <v>311</v>
      </c>
      <c r="B153" s="84" t="s">
        <v>351</v>
      </c>
      <c r="C153" s="50" t="s">
        <v>352</v>
      </c>
      <c r="D153" s="51">
        <f>SUM(D154:D157)</f>
        <v>536864.21</v>
      </c>
      <c r="E153" s="51">
        <f>SUM(E154:E157)</f>
        <v>719063.06</v>
      </c>
      <c r="F153" s="52">
        <f t="shared" si="2"/>
        <v>133.93760407310447</v>
      </c>
    </row>
    <row r="154" spans="1:6" ht="12.75" customHeight="1" x14ac:dyDescent="0.2">
      <c r="A154" s="53">
        <v>3111</v>
      </c>
      <c r="B154" s="84" t="s">
        <v>353</v>
      </c>
      <c r="C154" s="50" t="s">
        <v>354</v>
      </c>
      <c r="D154" s="241">
        <v>532643.25</v>
      </c>
      <c r="E154" s="241">
        <v>718548.68</v>
      </c>
      <c r="F154" s="52">
        <f t="shared" si="2"/>
        <v>134.90242859549991</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4220.96</v>
      </c>
      <c r="E156" s="241">
        <v>514.38</v>
      </c>
      <c r="F156" s="52">
        <f t="shared" si="2"/>
        <v>12.186327280997688</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24053.62</v>
      </c>
      <c r="E158" s="241">
        <v>35880.76</v>
      </c>
      <c r="F158" s="52">
        <f t="shared" si="2"/>
        <v>149.16989625677965</v>
      </c>
    </row>
    <row r="159" spans="1:6" ht="12.75" customHeight="1" x14ac:dyDescent="0.2">
      <c r="A159" s="53">
        <v>313</v>
      </c>
      <c r="B159" s="84" t="s">
        <v>363</v>
      </c>
      <c r="C159" s="50" t="s">
        <v>364</v>
      </c>
      <c r="D159" s="51">
        <f>SUM(D160:D162)</f>
        <v>87320.84</v>
      </c>
      <c r="E159" s="51">
        <f>SUM(E160:E162)</f>
        <v>115847.25</v>
      </c>
      <c r="F159" s="52">
        <f t="shared" si="2"/>
        <v>132.66850158564668</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87320.84</v>
      </c>
      <c r="E161" s="241">
        <v>115847.25</v>
      </c>
      <c r="F161" s="52">
        <f t="shared" si="2"/>
        <v>132.66850158564668</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298697.44</v>
      </c>
      <c r="E163" s="51">
        <f>E164+E169+E177+E187+E188</f>
        <v>303594.86000000004</v>
      </c>
      <c r="F163" s="52">
        <f t="shared" si="2"/>
        <v>101.63959222415835</v>
      </c>
    </row>
    <row r="164" spans="1:6" ht="12.75" customHeight="1" x14ac:dyDescent="0.2">
      <c r="A164" s="53">
        <v>321</v>
      </c>
      <c r="B164" s="84" t="s">
        <v>372</v>
      </c>
      <c r="C164" s="50" t="s">
        <v>373</v>
      </c>
      <c r="D164" s="51">
        <f>SUM(D165:D168)</f>
        <v>26991.93</v>
      </c>
      <c r="E164" s="51">
        <f>SUM(E165:E168)</f>
        <v>35042.03</v>
      </c>
      <c r="F164" s="52">
        <f t="shared" si="2"/>
        <v>129.82409927708019</v>
      </c>
    </row>
    <row r="165" spans="1:6" ht="12.75" customHeight="1" x14ac:dyDescent="0.2">
      <c r="A165" s="53">
        <v>3211</v>
      </c>
      <c r="B165" s="84" t="s">
        <v>374</v>
      </c>
      <c r="C165" s="50" t="s">
        <v>375</v>
      </c>
      <c r="D165" s="241">
        <v>6122.12</v>
      </c>
      <c r="E165" s="241">
        <v>13308.15</v>
      </c>
      <c r="F165" s="52">
        <f t="shared" si="2"/>
        <v>217.37813045154292</v>
      </c>
    </row>
    <row r="166" spans="1:6" ht="12.75" customHeight="1" x14ac:dyDescent="0.2">
      <c r="A166" s="53">
        <v>3212</v>
      </c>
      <c r="B166" s="84" t="s">
        <v>376</v>
      </c>
      <c r="C166" s="50" t="s">
        <v>377</v>
      </c>
      <c r="D166" s="241">
        <v>10513.32</v>
      </c>
      <c r="E166" s="241">
        <v>11945.18</v>
      </c>
      <c r="F166" s="52">
        <f t="shared" si="2"/>
        <v>113.61948461570657</v>
      </c>
    </row>
    <row r="167" spans="1:6" ht="12.75" customHeight="1" x14ac:dyDescent="0.2">
      <c r="A167" s="53">
        <v>3213</v>
      </c>
      <c r="B167" s="84" t="s">
        <v>378</v>
      </c>
      <c r="C167" s="50" t="s">
        <v>379</v>
      </c>
      <c r="D167" s="241">
        <v>10356.49</v>
      </c>
      <c r="E167" s="241">
        <v>9788.7000000000007</v>
      </c>
      <c r="F167" s="52">
        <f t="shared" si="2"/>
        <v>94.517544071398717</v>
      </c>
    </row>
    <row r="168" spans="1:6" ht="12.75" customHeight="1" x14ac:dyDescent="0.2">
      <c r="A168" s="53">
        <v>3214</v>
      </c>
      <c r="B168" s="84" t="s">
        <v>380</v>
      </c>
      <c r="C168" s="50" t="s">
        <v>381</v>
      </c>
      <c r="D168" s="241">
        <v>0</v>
      </c>
      <c r="E168" s="241">
        <v>0</v>
      </c>
      <c r="F168" s="52" t="str">
        <f t="shared" si="2"/>
        <v>-</v>
      </c>
    </row>
    <row r="169" spans="1:6" ht="12.75" customHeight="1" x14ac:dyDescent="0.2">
      <c r="A169" s="53">
        <v>322</v>
      </c>
      <c r="B169" s="84" t="s">
        <v>382</v>
      </c>
      <c r="C169" s="50" t="s">
        <v>383</v>
      </c>
      <c r="D169" s="51">
        <f>SUM(D170:D176)</f>
        <v>27697.059999999998</v>
      </c>
      <c r="E169" s="51">
        <f>SUM(E170:E176)</f>
        <v>28139.01</v>
      </c>
      <c r="F169" s="52">
        <f t="shared" si="2"/>
        <v>101.59565672313235</v>
      </c>
    </row>
    <row r="170" spans="1:6" ht="12.75" customHeight="1" x14ac:dyDescent="0.2">
      <c r="A170" s="53">
        <v>3221</v>
      </c>
      <c r="B170" s="84" t="s">
        <v>384</v>
      </c>
      <c r="C170" s="50" t="s">
        <v>385</v>
      </c>
      <c r="D170" s="241">
        <v>9174.02</v>
      </c>
      <c r="E170" s="241">
        <v>10000.620000000001</v>
      </c>
      <c r="F170" s="52">
        <f t="shared" si="2"/>
        <v>109.01022670541376</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16886.599999999999</v>
      </c>
      <c r="E172" s="241">
        <v>16460.88</v>
      </c>
      <c r="F172" s="52">
        <f t="shared" si="2"/>
        <v>97.478947804768296</v>
      </c>
    </row>
    <row r="173" spans="1:6" ht="12.75" customHeight="1" x14ac:dyDescent="0.2">
      <c r="A173" s="53">
        <v>3224</v>
      </c>
      <c r="B173" s="84" t="s">
        <v>390</v>
      </c>
      <c r="C173" s="50" t="s">
        <v>391</v>
      </c>
      <c r="D173" s="241">
        <v>0</v>
      </c>
      <c r="E173" s="241">
        <v>0</v>
      </c>
      <c r="F173" s="52" t="str">
        <f t="shared" si="2"/>
        <v>-</v>
      </c>
    </row>
    <row r="174" spans="1:6" ht="12.75" customHeight="1" x14ac:dyDescent="0.2">
      <c r="A174" s="53">
        <v>3225</v>
      </c>
      <c r="B174" s="84" t="s">
        <v>392</v>
      </c>
      <c r="C174" s="50" t="s">
        <v>393</v>
      </c>
      <c r="D174" s="241">
        <v>1636.44</v>
      </c>
      <c r="E174" s="241">
        <v>1677.51</v>
      </c>
      <c r="F174" s="52">
        <f t="shared" si="2"/>
        <v>102.50971621324338</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f>SUM(D178:D186)</f>
        <v>223316.45</v>
      </c>
      <c r="E177" s="51">
        <f>SUM(E178:E186)</f>
        <v>217472.70000000004</v>
      </c>
      <c r="F177" s="52">
        <f t="shared" si="2"/>
        <v>97.383197699945541</v>
      </c>
    </row>
    <row r="178" spans="1:6" ht="12.75" customHeight="1" x14ac:dyDescent="0.2">
      <c r="A178" s="53">
        <v>3231</v>
      </c>
      <c r="B178" s="84" t="s">
        <v>400</v>
      </c>
      <c r="C178" s="50" t="s">
        <v>401</v>
      </c>
      <c r="D178" s="241">
        <v>7782.14</v>
      </c>
      <c r="E178" s="241">
        <v>7956.17</v>
      </c>
      <c r="F178" s="52">
        <f t="shared" si="2"/>
        <v>102.23627434099103</v>
      </c>
    </row>
    <row r="179" spans="1:6" ht="12.75" customHeight="1" x14ac:dyDescent="0.2">
      <c r="A179" s="53">
        <v>3232</v>
      </c>
      <c r="B179" s="84" t="s">
        <v>402</v>
      </c>
      <c r="C179" s="50" t="s">
        <v>403</v>
      </c>
      <c r="D179" s="241">
        <v>3370.6</v>
      </c>
      <c r="E179" s="241">
        <v>2950.04</v>
      </c>
      <c r="F179" s="52">
        <f t="shared" si="2"/>
        <v>87.522696255859486</v>
      </c>
    </row>
    <row r="180" spans="1:6" ht="12.75" customHeight="1" x14ac:dyDescent="0.2">
      <c r="A180" s="53">
        <v>3233</v>
      </c>
      <c r="B180" s="84" t="s">
        <v>404</v>
      </c>
      <c r="C180" s="50" t="s">
        <v>405</v>
      </c>
      <c r="D180" s="241">
        <v>5677.42</v>
      </c>
      <c r="E180" s="241">
        <v>6535.8</v>
      </c>
      <c r="F180" s="52">
        <f t="shared" si="2"/>
        <v>115.11919146372824</v>
      </c>
    </row>
    <row r="181" spans="1:6" ht="12.75" customHeight="1" x14ac:dyDescent="0.2">
      <c r="A181" s="53">
        <v>3234</v>
      </c>
      <c r="B181" s="84" t="s">
        <v>406</v>
      </c>
      <c r="C181" s="50" t="s">
        <v>407</v>
      </c>
      <c r="D181" s="241">
        <v>4835.78</v>
      </c>
      <c r="E181" s="241">
        <v>6056.09</v>
      </c>
      <c r="F181" s="52">
        <f t="shared" si="2"/>
        <v>125.23501896281471</v>
      </c>
    </row>
    <row r="182" spans="1:6" ht="12.75" customHeight="1" x14ac:dyDescent="0.2">
      <c r="A182" s="53">
        <v>3235</v>
      </c>
      <c r="B182" s="84" t="s">
        <v>408</v>
      </c>
      <c r="C182" s="50" t="s">
        <v>409</v>
      </c>
      <c r="D182" s="241">
        <v>136308.65</v>
      </c>
      <c r="E182" s="241">
        <v>143568.5</v>
      </c>
      <c r="F182" s="52">
        <f t="shared" si="2"/>
        <v>105.3260376359094</v>
      </c>
    </row>
    <row r="183" spans="1:6" ht="12.75" customHeight="1" x14ac:dyDescent="0.2">
      <c r="A183" s="53">
        <v>3236</v>
      </c>
      <c r="B183" s="84" t="s">
        <v>410</v>
      </c>
      <c r="C183" s="50" t="s">
        <v>411</v>
      </c>
      <c r="D183" s="241">
        <v>6382.79</v>
      </c>
      <c r="E183" s="241">
        <v>2056.8200000000002</v>
      </c>
      <c r="F183" s="52">
        <f t="shared" si="2"/>
        <v>32.224466103381125</v>
      </c>
    </row>
    <row r="184" spans="1:6" ht="12.75" customHeight="1" x14ac:dyDescent="0.2">
      <c r="A184" s="53">
        <v>3237</v>
      </c>
      <c r="B184" s="84" t="s">
        <v>412</v>
      </c>
      <c r="C184" s="50" t="s">
        <v>413</v>
      </c>
      <c r="D184" s="241">
        <v>8206.7000000000007</v>
      </c>
      <c r="E184" s="241">
        <v>10116.790000000001</v>
      </c>
      <c r="F184" s="52">
        <f t="shared" si="2"/>
        <v>123.27476330315474</v>
      </c>
    </row>
    <row r="185" spans="1:6" ht="12.75" customHeight="1" x14ac:dyDescent="0.2">
      <c r="A185" s="53">
        <v>3238</v>
      </c>
      <c r="B185" s="84" t="s">
        <v>414</v>
      </c>
      <c r="C185" s="50" t="s">
        <v>415</v>
      </c>
      <c r="D185" s="241">
        <v>17938.939999999999</v>
      </c>
      <c r="E185" s="241">
        <v>14401.17</v>
      </c>
      <c r="F185" s="52">
        <f t="shared" si="2"/>
        <v>80.27882360942175</v>
      </c>
    </row>
    <row r="186" spans="1:6" ht="12.75" customHeight="1" x14ac:dyDescent="0.2">
      <c r="A186" s="53">
        <v>3239</v>
      </c>
      <c r="B186" s="84" t="s">
        <v>416</v>
      </c>
      <c r="C186" s="50" t="s">
        <v>417</v>
      </c>
      <c r="D186" s="241">
        <v>32813.43</v>
      </c>
      <c r="E186" s="241">
        <v>23831.32</v>
      </c>
      <c r="F186" s="52">
        <f t="shared" si="2"/>
        <v>72.626726312976118</v>
      </c>
    </row>
    <row r="187" spans="1:6" ht="12.75" customHeight="1" x14ac:dyDescent="0.2">
      <c r="A187" s="53">
        <v>324</v>
      </c>
      <c r="B187" s="84" t="s">
        <v>418</v>
      </c>
      <c r="C187" s="50" t="s">
        <v>419</v>
      </c>
      <c r="D187" s="241">
        <v>0</v>
      </c>
      <c r="E187" s="241">
        <v>0</v>
      </c>
      <c r="F187" s="52" t="str">
        <f t="shared" si="2"/>
        <v>-</v>
      </c>
    </row>
    <row r="188" spans="1:6" ht="12.75" customHeight="1" x14ac:dyDescent="0.2">
      <c r="A188" s="53">
        <v>329</v>
      </c>
      <c r="B188" s="84" t="s">
        <v>420</v>
      </c>
      <c r="C188" s="50" t="s">
        <v>421</v>
      </c>
      <c r="D188" s="51">
        <f>SUM(D189:D195)</f>
        <v>20692</v>
      </c>
      <c r="E188" s="51">
        <f>SUM(E189:E195)</f>
        <v>22941.119999999999</v>
      </c>
      <c r="F188" s="52">
        <f t="shared" si="2"/>
        <v>110.86951478832398</v>
      </c>
    </row>
    <row r="189" spans="1:6" ht="12.75" customHeight="1" x14ac:dyDescent="0.2">
      <c r="A189" s="53">
        <v>3291</v>
      </c>
      <c r="B189" s="231" t="s">
        <v>422</v>
      </c>
      <c r="C189" s="50" t="s">
        <v>423</v>
      </c>
      <c r="D189" s="241">
        <v>12449.65</v>
      </c>
      <c r="E189" s="241">
        <v>12450</v>
      </c>
      <c r="F189" s="52">
        <f t="shared" si="2"/>
        <v>100.00281132401312</v>
      </c>
    </row>
    <row r="190" spans="1:6" ht="12.75" customHeight="1" x14ac:dyDescent="0.2">
      <c r="A190" s="53">
        <v>3292</v>
      </c>
      <c r="B190" s="84" t="s">
        <v>424</v>
      </c>
      <c r="C190" s="50" t="s">
        <v>425</v>
      </c>
      <c r="D190" s="241">
        <v>829.33</v>
      </c>
      <c r="E190" s="241">
        <v>1796.76</v>
      </c>
      <c r="F190" s="52">
        <f t="shared" si="2"/>
        <v>216.6519961896953</v>
      </c>
    </row>
    <row r="191" spans="1:6" ht="12.75" customHeight="1" x14ac:dyDescent="0.2">
      <c r="A191" s="53">
        <v>3293</v>
      </c>
      <c r="B191" s="84" t="s">
        <v>426</v>
      </c>
      <c r="C191" s="50" t="s">
        <v>427</v>
      </c>
      <c r="D191" s="241">
        <v>3299.27</v>
      </c>
      <c r="E191" s="241">
        <v>3976.54</v>
      </c>
      <c r="F191" s="52">
        <f t="shared" si="2"/>
        <v>120.52787434796181</v>
      </c>
    </row>
    <row r="192" spans="1:6" ht="12.75" customHeight="1" x14ac:dyDescent="0.2">
      <c r="A192" s="53">
        <v>3294</v>
      </c>
      <c r="B192" s="84" t="s">
        <v>428</v>
      </c>
      <c r="C192" s="50" t="s">
        <v>429</v>
      </c>
      <c r="D192" s="241">
        <v>350</v>
      </c>
      <c r="E192" s="241">
        <v>350</v>
      </c>
      <c r="F192" s="52">
        <f t="shared" si="2"/>
        <v>100</v>
      </c>
    </row>
    <row r="193" spans="1:6" ht="12.75" customHeight="1" x14ac:dyDescent="0.2">
      <c r="A193" s="53">
        <v>3295</v>
      </c>
      <c r="B193" s="84" t="s">
        <v>430</v>
      </c>
      <c r="C193" s="50" t="s">
        <v>431</v>
      </c>
      <c r="D193" s="241">
        <v>0</v>
      </c>
      <c r="E193" s="241">
        <v>403.48</v>
      </c>
      <c r="F193" s="52" t="str">
        <f t="shared" si="2"/>
        <v>-</v>
      </c>
    </row>
    <row r="194" spans="1:6" ht="12.75" customHeight="1" x14ac:dyDescent="0.2">
      <c r="A194" s="53" t="s">
        <v>432</v>
      </c>
      <c r="B194" s="84" t="s">
        <v>433</v>
      </c>
      <c r="C194" s="50" t="s">
        <v>432</v>
      </c>
      <c r="D194" s="241">
        <v>0</v>
      </c>
      <c r="E194" s="241">
        <v>0</v>
      </c>
      <c r="F194" s="52" t="str">
        <f t="shared" si="2"/>
        <v>-</v>
      </c>
    </row>
    <row r="195" spans="1:6" ht="12.75" customHeight="1" x14ac:dyDescent="0.2">
      <c r="A195" s="53">
        <v>3299</v>
      </c>
      <c r="B195" s="84" t="s">
        <v>434</v>
      </c>
      <c r="C195" s="50" t="s">
        <v>435</v>
      </c>
      <c r="D195" s="241">
        <v>3763.75</v>
      </c>
      <c r="E195" s="241">
        <v>3964.34</v>
      </c>
      <c r="F195" s="52">
        <f t="shared" si="2"/>
        <v>105.32952507472602</v>
      </c>
    </row>
    <row r="196" spans="1:6" ht="12.75" customHeight="1" x14ac:dyDescent="0.2">
      <c r="A196" s="53">
        <v>34</v>
      </c>
      <c r="B196" s="231" t="s">
        <v>436</v>
      </c>
      <c r="C196" s="50" t="s">
        <v>437</v>
      </c>
      <c r="D196" s="51">
        <f>D197+D202+D210</f>
        <v>8.24</v>
      </c>
      <c r="E196" s="51">
        <f>E197+E202+E210</f>
        <v>0</v>
      </c>
      <c r="F196" s="52">
        <f t="shared" si="2"/>
        <v>0</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8.24</v>
      </c>
      <c r="E210" s="51">
        <f>SUM(E211:E214)</f>
        <v>0</v>
      </c>
      <c r="F210" s="52">
        <f t="shared" si="3"/>
        <v>0</v>
      </c>
    </row>
    <row r="211" spans="1:6" ht="12.75" customHeight="1" x14ac:dyDescent="0.2">
      <c r="A211" s="53">
        <v>3431</v>
      </c>
      <c r="B211" s="231" t="s">
        <v>466</v>
      </c>
      <c r="C211" s="50" t="s">
        <v>467</v>
      </c>
      <c r="D211" s="241">
        <v>0</v>
      </c>
      <c r="E211" s="241">
        <v>0</v>
      </c>
      <c r="F211" s="52" t="str">
        <f t="shared" si="3"/>
        <v>-</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8.24</v>
      </c>
      <c r="E213" s="241">
        <v>0</v>
      </c>
      <c r="F213" s="52">
        <f t="shared" si="3"/>
        <v>0</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0</v>
      </c>
      <c r="E252" s="51">
        <f>E253+E259</f>
        <v>0</v>
      </c>
      <c r="F252" s="52" t="str">
        <f t="shared" si="3"/>
        <v>-</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0</v>
      </c>
      <c r="E259" s="51">
        <f>SUM(E260:E262)</f>
        <v>0</v>
      </c>
      <c r="F259" s="52" t="str">
        <f t="shared" si="3"/>
        <v>-</v>
      </c>
    </row>
    <row r="260" spans="1:6" ht="12.75" customHeight="1" x14ac:dyDescent="0.2">
      <c r="A260" s="53">
        <v>3721</v>
      </c>
      <c r="B260" s="84" t="s">
        <v>560</v>
      </c>
      <c r="C260" s="50" t="s">
        <v>561</v>
      </c>
      <c r="D260" s="241">
        <v>0</v>
      </c>
      <c r="E260" s="241">
        <v>0</v>
      </c>
      <c r="F260" s="52" t="str">
        <f t="shared" si="3"/>
        <v>-</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325"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946944.34999999986</v>
      </c>
      <c r="E289" s="51">
        <f>E151-E287+E288</f>
        <v>1174385.9300000002</v>
      </c>
      <c r="F289" s="52">
        <f t="shared" si="4"/>
        <v>124.01847373607544</v>
      </c>
    </row>
    <row r="290" spans="1:6" ht="12.75" customHeight="1" x14ac:dyDescent="0.2">
      <c r="A290" s="53" t="s">
        <v>609</v>
      </c>
      <c r="B290" s="84" t="s">
        <v>620</v>
      </c>
      <c r="C290" s="50" t="s">
        <v>621</v>
      </c>
      <c r="D290" s="51">
        <f>IF(D6&gt;=D289,D6-D289,0)</f>
        <v>19455.920000000158</v>
      </c>
      <c r="E290" s="51">
        <f>IF(E6&gt;=E289,E6-E289,0)</f>
        <v>0</v>
      </c>
      <c r="F290" s="52">
        <f t="shared" si="4"/>
        <v>0</v>
      </c>
    </row>
    <row r="291" spans="1:6" ht="12.75" customHeight="1" x14ac:dyDescent="0.2">
      <c r="A291" s="53" t="s">
        <v>609</v>
      </c>
      <c r="B291" s="84" t="s">
        <v>622</v>
      </c>
      <c r="C291" s="50" t="s">
        <v>623</v>
      </c>
      <c r="D291" s="51">
        <f>IF(D289&gt;=D6,D289-D6,0)</f>
        <v>0</v>
      </c>
      <c r="E291" s="51">
        <f>IF(E289&gt;=E6,E289-E6,0)</f>
        <v>57739.690000000177</v>
      </c>
      <c r="F291" s="52" t="str">
        <f t="shared" si="4"/>
        <v>-</v>
      </c>
    </row>
    <row r="292" spans="1:6" ht="12.75" customHeight="1" x14ac:dyDescent="0.2">
      <c r="A292" s="53">
        <v>92211</v>
      </c>
      <c r="B292" s="84" t="s">
        <v>624</v>
      </c>
      <c r="C292" s="50" t="s">
        <v>625</v>
      </c>
      <c r="D292" s="241">
        <v>216637</v>
      </c>
      <c r="E292" s="241">
        <v>221641.27</v>
      </c>
      <c r="F292" s="52">
        <f t="shared" si="4"/>
        <v>102.30997936640556</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1155.4000000000001</v>
      </c>
      <c r="E294" s="241">
        <v>390.76</v>
      </c>
      <c r="F294" s="52">
        <f t="shared" si="4"/>
        <v>33.820321966418554</v>
      </c>
    </row>
    <row r="295" spans="1:6" ht="24"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15201.650000000001</v>
      </c>
      <c r="E350" s="51">
        <f>E351+E363+E396+E400+E402</f>
        <v>45495.240000000005</v>
      </c>
      <c r="F350" s="52">
        <f t="shared" si="6"/>
        <v>299.2783020264248</v>
      </c>
    </row>
    <row r="351" spans="1:6" ht="12.75" customHeight="1" x14ac:dyDescent="0.2">
      <c r="A351" s="53">
        <v>41</v>
      </c>
      <c r="B351" s="84" t="s">
        <v>741</v>
      </c>
      <c r="C351" s="50" t="s">
        <v>742</v>
      </c>
      <c r="D351" s="51">
        <f>D352+D356</f>
        <v>0</v>
      </c>
      <c r="E351" s="51">
        <f>E352+E356</f>
        <v>0</v>
      </c>
      <c r="F351" s="52" t="str">
        <f t="shared" si="6"/>
        <v>-</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0</v>
      </c>
      <c r="E356" s="51">
        <f>SUM(E357:E362)</f>
        <v>0</v>
      </c>
      <c r="F356" s="52" t="str">
        <f t="shared" si="6"/>
        <v>-</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0</v>
      </c>
      <c r="E359" s="241">
        <v>0</v>
      </c>
      <c r="F359" s="52" t="str">
        <f t="shared" si="6"/>
        <v>-</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15201.650000000001</v>
      </c>
      <c r="E363" s="51">
        <f>E364+E369+E378+E383+E388+E391</f>
        <v>45495.240000000005</v>
      </c>
      <c r="F363" s="52">
        <f t="shared" si="7"/>
        <v>299.2783020264248</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15201.650000000001</v>
      </c>
      <c r="E369" s="51">
        <f>SUM(E370:E377)</f>
        <v>15745.240000000002</v>
      </c>
      <c r="F369" s="52">
        <f t="shared" si="7"/>
        <v>103.57586183078811</v>
      </c>
    </row>
    <row r="370" spans="1:6" ht="12.75" customHeight="1" x14ac:dyDescent="0.2">
      <c r="A370" s="53">
        <v>4221</v>
      </c>
      <c r="B370" s="84" t="s">
        <v>675</v>
      </c>
      <c r="C370" s="50" t="s">
        <v>767</v>
      </c>
      <c r="D370" s="241">
        <v>14245.61</v>
      </c>
      <c r="E370" s="241">
        <v>14840.62</v>
      </c>
      <c r="F370" s="52">
        <f t="shared" si="7"/>
        <v>104.17679551805786</v>
      </c>
    </row>
    <row r="371" spans="1:6" ht="12.75" customHeight="1" x14ac:dyDescent="0.2">
      <c r="A371" s="53">
        <v>4222</v>
      </c>
      <c r="B371" s="84" t="s">
        <v>768</v>
      </c>
      <c r="C371" s="50" t="s">
        <v>769</v>
      </c>
      <c r="D371" s="241">
        <v>0</v>
      </c>
      <c r="E371" s="241">
        <v>0</v>
      </c>
      <c r="F371" s="52" t="str">
        <f t="shared" si="7"/>
        <v>-</v>
      </c>
    </row>
    <row r="372" spans="1:6" ht="12.75" customHeight="1" x14ac:dyDescent="0.2">
      <c r="A372" s="53">
        <v>4223</v>
      </c>
      <c r="B372" s="84" t="s">
        <v>679</v>
      </c>
      <c r="C372" s="50" t="s">
        <v>770</v>
      </c>
      <c r="D372" s="241">
        <v>0</v>
      </c>
      <c r="E372" s="241">
        <v>0</v>
      </c>
      <c r="F372" s="52" t="str">
        <f t="shared" si="7"/>
        <v>-</v>
      </c>
    </row>
    <row r="373" spans="1:6" ht="12.75" customHeight="1" x14ac:dyDescent="0.2">
      <c r="A373" s="53">
        <v>4224</v>
      </c>
      <c r="B373" s="84" t="s">
        <v>681</v>
      </c>
      <c r="C373" s="50" t="s">
        <v>771</v>
      </c>
      <c r="D373" s="241">
        <v>956.04</v>
      </c>
      <c r="E373" s="241">
        <v>904.62</v>
      </c>
      <c r="F373" s="52">
        <f t="shared" si="7"/>
        <v>94.621563951299109</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0</v>
      </c>
      <c r="E376" s="241">
        <v>0</v>
      </c>
      <c r="F376" s="52" t="str">
        <f t="shared" si="7"/>
        <v>-</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0</v>
      </c>
      <c r="E391" s="51">
        <f>SUM(E392:E395)</f>
        <v>29750</v>
      </c>
      <c r="F391" s="52" t="str">
        <f t="shared" si="7"/>
        <v>-</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0</v>
      </c>
      <c r="E393" s="241">
        <v>29750</v>
      </c>
      <c r="F393" s="52" t="str">
        <f t="shared" si="7"/>
        <v>-</v>
      </c>
    </row>
    <row r="394" spans="1:6" ht="12.75" customHeight="1" x14ac:dyDescent="0.2">
      <c r="A394" s="53">
        <v>4263</v>
      </c>
      <c r="B394" s="84" t="s">
        <v>723</v>
      </c>
      <c r="C394" s="50" t="s">
        <v>798</v>
      </c>
      <c r="D394" s="241">
        <v>0</v>
      </c>
      <c r="E394" s="241">
        <v>0</v>
      </c>
      <c r="F394" s="52" t="str">
        <f t="shared" ref="F394:F425"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15201.650000000001</v>
      </c>
      <c r="E408" s="51">
        <f>IF(E350&gt;=E298,E350-E298,0)</f>
        <v>45495.240000000005</v>
      </c>
      <c r="F408" s="52">
        <f t="shared" si="8"/>
        <v>299.2783020264248</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966400.27</v>
      </c>
      <c r="E412" s="51">
        <f>E6+E298</f>
        <v>1116646.24</v>
      </c>
      <c r="F412" s="52">
        <f t="shared" si="8"/>
        <v>115.54697102888846</v>
      </c>
    </row>
    <row r="413" spans="1:6" ht="12.75" customHeight="1" x14ac:dyDescent="0.2">
      <c r="A413" s="53" t="s">
        <v>609</v>
      </c>
      <c r="B413" s="84" t="s">
        <v>832</v>
      </c>
      <c r="C413" s="50" t="s">
        <v>833</v>
      </c>
      <c r="D413" s="51">
        <f>D289+D350</f>
        <v>962145.99999999988</v>
      </c>
      <c r="E413" s="51">
        <f>E289+E350</f>
        <v>1219881.1700000002</v>
      </c>
      <c r="F413" s="52">
        <f t="shared" si="8"/>
        <v>126.78753224562595</v>
      </c>
    </row>
    <row r="414" spans="1:6" ht="12.75" customHeight="1" x14ac:dyDescent="0.2">
      <c r="A414" s="53" t="s">
        <v>609</v>
      </c>
      <c r="B414" s="84" t="s">
        <v>834</v>
      </c>
      <c r="C414" s="50" t="s">
        <v>835</v>
      </c>
      <c r="D414" s="51">
        <f>IF(D412&gt;=D413,D412-D413,0)</f>
        <v>4254.270000000135</v>
      </c>
      <c r="E414" s="51">
        <f>IF(E412&gt;=E413,E412-E413,0)</f>
        <v>0</v>
      </c>
      <c r="F414" s="52">
        <f t="shared" si="8"/>
        <v>0</v>
      </c>
    </row>
    <row r="415" spans="1:6" ht="12.75" customHeight="1" x14ac:dyDescent="0.2">
      <c r="A415" s="53" t="s">
        <v>609</v>
      </c>
      <c r="B415" s="84" t="s">
        <v>836</v>
      </c>
      <c r="C415" s="50" t="s">
        <v>837</v>
      </c>
      <c r="D415" s="51">
        <f>IF(D413&gt;=D412,D413-D412,0)</f>
        <v>0</v>
      </c>
      <c r="E415" s="51">
        <f>IF(E413&gt;=E412,E413-E412,0)</f>
        <v>103234.93000000017</v>
      </c>
      <c r="F415" s="52" t="str">
        <f t="shared" si="8"/>
        <v>-</v>
      </c>
    </row>
    <row r="416" spans="1:6" ht="12.75" customHeight="1" x14ac:dyDescent="0.2">
      <c r="A416" s="59" t="s">
        <v>838</v>
      </c>
      <c r="B416" s="231" t="s">
        <v>839</v>
      </c>
      <c r="C416" s="60" t="s">
        <v>840</v>
      </c>
      <c r="D416" s="51">
        <f>IF(D292-D293+D409-D410&gt;=0,D292-D293+D409-D410,0)</f>
        <v>216637</v>
      </c>
      <c r="E416" s="51">
        <f>IF(E292-E293+E409-E410&gt;=0,E292-E293+E409-E410,0)</f>
        <v>221641.27</v>
      </c>
      <c r="F416" s="52">
        <f t="shared" si="8"/>
        <v>102.30997936640556</v>
      </c>
    </row>
    <row r="417" spans="1:6" ht="12.75" customHeight="1" x14ac:dyDescent="0.2">
      <c r="A417" s="59" t="s">
        <v>838</v>
      </c>
      <c r="B417" s="84" t="s">
        <v>841</v>
      </c>
      <c r="C417" s="60" t="s">
        <v>842</v>
      </c>
      <c r="D417" s="51">
        <f>IF(D293-D292+D410-D409&gt;=0,D293-D292+D410-D409,0)</f>
        <v>0</v>
      </c>
      <c r="E417" s="51">
        <f>IF(E293-E292+E410-E409&gt;=0,E293-E292+E410-E409,0)</f>
        <v>0</v>
      </c>
      <c r="F417" s="52" t="str">
        <f t="shared" si="8"/>
        <v>-</v>
      </c>
    </row>
    <row r="418" spans="1:6" ht="12.75" customHeight="1" x14ac:dyDescent="0.2">
      <c r="A418" s="54" t="s">
        <v>843</v>
      </c>
      <c r="B418" s="232" t="s">
        <v>844</v>
      </c>
      <c r="C418" s="55" t="s">
        <v>845</v>
      </c>
      <c r="D418" s="61">
        <f>D294+D411</f>
        <v>1155.4000000000001</v>
      </c>
      <c r="E418" s="61">
        <f>E294+E411</f>
        <v>390.76</v>
      </c>
      <c r="F418" s="56">
        <f t="shared" si="8"/>
        <v>33.820321966418554</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75"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966400.27</v>
      </c>
      <c r="E639" s="51">
        <f>E412+E420</f>
        <v>1116646.24</v>
      </c>
      <c r="F639" s="52">
        <f t="shared" si="12"/>
        <v>115.54697102888846</v>
      </c>
    </row>
    <row r="640" spans="1:6" ht="12.75" customHeight="1" x14ac:dyDescent="0.2">
      <c r="A640" s="53" t="s">
        <v>609</v>
      </c>
      <c r="B640" s="84" t="s">
        <v>1278</v>
      </c>
      <c r="C640" s="50" t="s">
        <v>1279</v>
      </c>
      <c r="D640" s="51">
        <f>D413+D528</f>
        <v>962145.99999999988</v>
      </c>
      <c r="E640" s="51">
        <f>E413+E528</f>
        <v>1219881.1700000002</v>
      </c>
      <c r="F640" s="52">
        <f t="shared" si="12"/>
        <v>126.78753224562595</v>
      </c>
    </row>
    <row r="641" spans="1:6" ht="12.75" customHeight="1" x14ac:dyDescent="0.2">
      <c r="A641" s="53" t="s">
        <v>609</v>
      </c>
      <c r="B641" s="84" t="s">
        <v>1280</v>
      </c>
      <c r="C641" s="50" t="s">
        <v>1281</v>
      </c>
      <c r="D641" s="51">
        <f>IF(D639&gt;=D640,D639-D640,0)</f>
        <v>4254.270000000135</v>
      </c>
      <c r="E641" s="51">
        <f>IF(E639&gt;=E640,E639-E640,0)</f>
        <v>0</v>
      </c>
      <c r="F641" s="52">
        <f t="shared" si="12"/>
        <v>0</v>
      </c>
    </row>
    <row r="642" spans="1:6" ht="12.75" customHeight="1" x14ac:dyDescent="0.2">
      <c r="A642" s="53" t="s">
        <v>609</v>
      </c>
      <c r="B642" s="84" t="s">
        <v>1282</v>
      </c>
      <c r="C642" s="50" t="s">
        <v>1283</v>
      </c>
      <c r="D642" s="51">
        <f>IF(D640&gt;=D639,D640-D639,0)</f>
        <v>0</v>
      </c>
      <c r="E642" s="51">
        <f>IF(E640&gt;=E639,E640-E639,0)</f>
        <v>103234.93000000017</v>
      </c>
      <c r="F642" s="52" t="str">
        <f t="shared" si="12"/>
        <v>-</v>
      </c>
    </row>
    <row r="643" spans="1:6" ht="24" x14ac:dyDescent="0.2">
      <c r="A643" s="59" t="s">
        <v>1284</v>
      </c>
      <c r="B643" s="84" t="s">
        <v>1285</v>
      </c>
      <c r="C643" s="60" t="s">
        <v>1284</v>
      </c>
      <c r="D643" s="51">
        <f>IF(D416-D417+D637-D638&gt;=0,D416-D417+D637-D638,0)</f>
        <v>216637</v>
      </c>
      <c r="E643" s="51">
        <f>IF(E416-E417+E637-E638&gt;=0,E416-E417+E637-E638,0)</f>
        <v>221641.27</v>
      </c>
      <c r="F643" s="52">
        <f t="shared" si="12"/>
        <v>102.30997936640556</v>
      </c>
    </row>
    <row r="644" spans="1:6" ht="24" x14ac:dyDescent="0.2">
      <c r="A644" s="59" t="s">
        <v>1286</v>
      </c>
      <c r="B644" s="84" t="s">
        <v>1287</v>
      </c>
      <c r="C644" s="60" t="s">
        <v>1286</v>
      </c>
      <c r="D644" s="51">
        <f>IF(D417-D416+D638-D637&gt;=0,D417-D416+D638-D637,0)</f>
        <v>0</v>
      </c>
      <c r="E644" s="51">
        <f>IF(E417-E416+E638-E637&gt;=0,E417-E416+E638-E637,0)</f>
        <v>0</v>
      </c>
      <c r="F644" s="52" t="str">
        <f t="shared" si="12"/>
        <v>-</v>
      </c>
    </row>
    <row r="645" spans="1:6" ht="24" x14ac:dyDescent="0.2">
      <c r="A645" s="53" t="s">
        <v>609</v>
      </c>
      <c r="B645" s="84" t="s">
        <v>1288</v>
      </c>
      <c r="C645" s="50" t="s">
        <v>1289</v>
      </c>
      <c r="D645" s="51">
        <f>IF(D641+D643-D642-D644&gt;=0,D641+D643-D642-D644,0)</f>
        <v>220891.27000000014</v>
      </c>
      <c r="E645" s="51">
        <f>IF(E641+E643-E642-E644&gt;=0,E641+E643-E642-E644,0)</f>
        <v>118406.33999999982</v>
      </c>
      <c r="F645" s="52">
        <f t="shared" si="12"/>
        <v>53.603902046468264</v>
      </c>
    </row>
    <row r="646" spans="1:6" ht="24" x14ac:dyDescent="0.2">
      <c r="A646" s="53" t="s">
        <v>609</v>
      </c>
      <c r="B646" s="84" t="s">
        <v>1290</v>
      </c>
      <c r="C646" s="50" t="s">
        <v>1291</v>
      </c>
      <c r="D646" s="51">
        <f>IF(D642+D644-D641-D643&gt;=0,D642+D644-D641-D643,0)</f>
        <v>0</v>
      </c>
      <c r="E646" s="51">
        <f>IF(E642+E644-E641-E643&gt;=0,E642+E644-E641-E643,0)</f>
        <v>0</v>
      </c>
      <c r="F646" s="52" t="str">
        <f t="shared" si="12"/>
        <v>-</v>
      </c>
    </row>
    <row r="647" spans="1:6" ht="24" x14ac:dyDescent="0.2">
      <c r="A647" s="54" t="s">
        <v>1292</v>
      </c>
      <c r="B647" s="232" t="s">
        <v>1293</v>
      </c>
      <c r="C647" s="55" t="s">
        <v>1292</v>
      </c>
      <c r="D647" s="242">
        <v>69290.25</v>
      </c>
      <c r="E647" s="242">
        <v>76567.06</v>
      </c>
      <c r="F647" s="56">
        <f t="shared" si="12"/>
        <v>110.50192487399019</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0</v>
      </c>
      <c r="E649" s="241">
        <v>0</v>
      </c>
      <c r="F649" s="52" t="str">
        <f t="shared" ref="F649:F712" si="13">IF(D649&lt;&gt;0,IF(E649/D649&gt;=100,"&gt;&gt;100",E649/D649*100),"-")</f>
        <v>-</v>
      </c>
    </row>
    <row r="650" spans="1:6" ht="12.75" customHeight="1" x14ac:dyDescent="0.2">
      <c r="A650" s="53" t="s">
        <v>1297</v>
      </c>
      <c r="B650" s="84" t="s">
        <v>1298</v>
      </c>
      <c r="C650" s="50" t="s">
        <v>1297</v>
      </c>
      <c r="D650" s="241">
        <v>0</v>
      </c>
      <c r="E650" s="241">
        <v>0</v>
      </c>
      <c r="F650" s="52" t="str">
        <f t="shared" si="13"/>
        <v>-</v>
      </c>
    </row>
    <row r="651" spans="1:6" ht="12.75" customHeight="1" x14ac:dyDescent="0.2">
      <c r="A651" s="53" t="s">
        <v>1299</v>
      </c>
      <c r="B651" s="84" t="s">
        <v>1300</v>
      </c>
      <c r="C651" s="50" t="s">
        <v>1299</v>
      </c>
      <c r="D651" s="241">
        <v>0</v>
      </c>
      <c r="E651" s="241">
        <v>0</v>
      </c>
      <c r="F651" s="52" t="str">
        <f t="shared" si="13"/>
        <v>-</v>
      </c>
    </row>
    <row r="652" spans="1:6" ht="24" x14ac:dyDescent="0.2">
      <c r="A652" s="53">
        <v>11</v>
      </c>
      <c r="B652" s="84" t="s">
        <v>1301</v>
      </c>
      <c r="C652" s="50" t="s">
        <v>1302</v>
      </c>
      <c r="D652" s="51">
        <f>+D649+D650-D651</f>
        <v>0</v>
      </c>
      <c r="E652" s="51">
        <f>+E649+E650-E651</f>
        <v>0</v>
      </c>
      <c r="F652" s="52" t="str">
        <f t="shared" si="13"/>
        <v>-</v>
      </c>
    </row>
    <row r="653" spans="1:6" ht="24" x14ac:dyDescent="0.2">
      <c r="A653" s="53" t="s">
        <v>609</v>
      </c>
      <c r="B653" s="84" t="s">
        <v>1303</v>
      </c>
      <c r="C653" s="50" t="s">
        <v>1304</v>
      </c>
      <c r="D653" s="261">
        <v>0</v>
      </c>
      <c r="E653" s="261">
        <v>0</v>
      </c>
      <c r="F653" s="52" t="str">
        <f t="shared" si="13"/>
        <v>-</v>
      </c>
    </row>
    <row r="654" spans="1:6" ht="24" x14ac:dyDescent="0.2">
      <c r="A654" s="53" t="s">
        <v>609</v>
      </c>
      <c r="B654" s="84" t="s">
        <v>1305</v>
      </c>
      <c r="C654" s="50" t="s">
        <v>1306</v>
      </c>
      <c r="D654" s="261">
        <v>32</v>
      </c>
      <c r="E654" s="261">
        <v>34</v>
      </c>
      <c r="F654" s="52">
        <f t="shared" si="13"/>
        <v>106.25</v>
      </c>
    </row>
    <row r="655" spans="1:6" ht="12.75" customHeight="1" x14ac:dyDescent="0.2">
      <c r="A655" s="53" t="s">
        <v>609</v>
      </c>
      <c r="B655" s="84" t="s">
        <v>1307</v>
      </c>
      <c r="C655" s="50" t="s">
        <v>1308</v>
      </c>
      <c r="D655" s="261">
        <v>0</v>
      </c>
      <c r="E655" s="261">
        <v>0</v>
      </c>
      <c r="F655" s="52" t="str">
        <f t="shared" si="13"/>
        <v>-</v>
      </c>
    </row>
    <row r="656" spans="1:6" ht="12.75" customHeight="1" x14ac:dyDescent="0.2">
      <c r="A656" s="53" t="s">
        <v>609</v>
      </c>
      <c r="B656" s="84" t="s">
        <v>1309</v>
      </c>
      <c r="C656" s="50" t="s">
        <v>1310</v>
      </c>
      <c r="D656" s="261">
        <v>30</v>
      </c>
      <c r="E656" s="261">
        <v>27</v>
      </c>
      <c r="F656" s="52">
        <f t="shared" si="13"/>
        <v>90</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932.9</v>
      </c>
      <c r="E717" s="241">
        <v>2698.66</v>
      </c>
      <c r="F717" s="52">
        <f t="shared" si="14"/>
        <v>289.27644978025512</v>
      </c>
    </row>
    <row r="718" spans="1:6" ht="12.75" customHeight="1" x14ac:dyDescent="0.2">
      <c r="A718" s="53">
        <v>32121</v>
      </c>
      <c r="B718" s="84" t="s">
        <v>1416</v>
      </c>
      <c r="C718" s="50" t="s">
        <v>1417</v>
      </c>
      <c r="D718" s="241">
        <v>10513.32</v>
      </c>
      <c r="E718" s="241">
        <v>11945.18</v>
      </c>
      <c r="F718" s="52">
        <f t="shared" si="14"/>
        <v>113.61948461570657</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6382.79</v>
      </c>
      <c r="E720" s="241">
        <v>2056.8200000000002</v>
      </c>
      <c r="F720" s="52">
        <f t="shared" si="14"/>
        <v>32.224466103381125</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290.49</v>
      </c>
      <c r="E722" s="241">
        <v>9621.8799999999992</v>
      </c>
      <c r="F722" s="52">
        <f t="shared" si="14"/>
        <v>3312.293022135013</v>
      </c>
    </row>
    <row r="723" spans="1:6" ht="12.75" customHeight="1" x14ac:dyDescent="0.2">
      <c r="A723" s="53" t="s">
        <v>1426</v>
      </c>
      <c r="B723" s="84" t="s">
        <v>1427</v>
      </c>
      <c r="C723" s="50" t="s">
        <v>1426</v>
      </c>
      <c r="D723" s="241">
        <v>0</v>
      </c>
      <c r="E723" s="241">
        <v>0</v>
      </c>
      <c r="F723" s="52" t="str">
        <f t="shared" si="14"/>
        <v>-</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12449.65</v>
      </c>
      <c r="E725" s="241">
        <v>12450</v>
      </c>
      <c r="F725" s="52">
        <f t="shared" si="14"/>
        <v>100.00281132401312</v>
      </c>
    </row>
    <row r="726" spans="1:6" ht="12.75" customHeight="1" x14ac:dyDescent="0.2">
      <c r="A726" s="53" t="s">
        <v>1432</v>
      </c>
      <c r="B726" s="84" t="s">
        <v>1433</v>
      </c>
      <c r="C726" s="50" t="s">
        <v>1432</v>
      </c>
      <c r="D726" s="241">
        <v>0</v>
      </c>
      <c r="E726" s="241">
        <v>913.17</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0</v>
      </c>
      <c r="E819" s="241">
        <v>0</v>
      </c>
      <c r="F819" s="52" t="str">
        <f t="shared" si="15"/>
        <v>-</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103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1" workbookViewId="0">
      <selection activeCell="L303" sqref="L303"/>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5" width="14.42578125" style="87" customWidth="1"/>
    <col min="26"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337846.34</v>
      </c>
      <c r="E6" s="228">
        <f>E7+E68</f>
        <v>264980.46999999997</v>
      </c>
      <c r="F6" s="229">
        <f t="shared" ref="F6:F37" si="0">IF(D6&gt;0,IF(E6/D6&gt;=100,"&gt;&gt;100",E6/D6*100),"-")</f>
        <v>78.432245262742811</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37372.050000000003</v>
      </c>
      <c r="E7" s="103">
        <f>E8+E12+E51+E52+E56+E63</f>
        <v>69334.01999999999</v>
      </c>
      <c r="F7" s="92">
        <f t="shared" si="0"/>
        <v>185.5237269563751</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0</v>
      </c>
      <c r="E8" s="103">
        <f>E9+E10-E11</f>
        <v>0</v>
      </c>
      <c r="F8" s="92" t="str">
        <f t="shared" si="0"/>
        <v>-</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1818.26</v>
      </c>
      <c r="E10" s="246">
        <v>1818.26</v>
      </c>
      <c r="F10" s="92">
        <f t="shared" si="0"/>
        <v>100</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1818.26</v>
      </c>
      <c r="E11" s="246">
        <v>1818.26</v>
      </c>
      <c r="F11" s="92">
        <f t="shared" si="0"/>
        <v>100</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37372.050000000003</v>
      </c>
      <c r="E12" s="103">
        <f>E13+E19+E29+E35+E41+E45</f>
        <v>69334.01999999999</v>
      </c>
      <c r="F12" s="92">
        <f t="shared" si="0"/>
        <v>185.5237269563751</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37372.050000000003</v>
      </c>
      <c r="E19" s="103">
        <f>SUM(E20:E27)-E28</f>
        <v>39584.01999999999</v>
      </c>
      <c r="F19" s="92">
        <f t="shared" si="0"/>
        <v>105.9187815493129</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120898.81</v>
      </c>
      <c r="E20" s="246">
        <v>135475.65</v>
      </c>
      <c r="F20" s="92">
        <f t="shared" si="0"/>
        <v>112.05705829528017</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0</v>
      </c>
      <c r="E21" s="246">
        <v>0</v>
      </c>
      <c r="F21" s="92" t="str">
        <f t="shared" si="0"/>
        <v>-</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0</v>
      </c>
      <c r="E22" s="246">
        <v>0</v>
      </c>
      <c r="F22" s="92" t="str">
        <f t="shared" si="0"/>
        <v>-</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4524.75</v>
      </c>
      <c r="E23" s="246">
        <v>5429.37</v>
      </c>
      <c r="F23" s="92">
        <f t="shared" si="0"/>
        <v>119.99270677938007</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2567.75</v>
      </c>
      <c r="E24" s="246">
        <v>2567.75</v>
      </c>
      <c r="F24" s="92">
        <f t="shared" si="0"/>
        <v>100</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0</v>
      </c>
      <c r="E26" s="246">
        <v>0</v>
      </c>
      <c r="F26" s="92" t="str">
        <f t="shared" si="0"/>
        <v>-</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90619.26</v>
      </c>
      <c r="E28" s="246">
        <v>103888.75</v>
      </c>
      <c r="F28" s="92">
        <f t="shared" si="0"/>
        <v>114.64312332720441</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0</v>
      </c>
      <c r="E45" s="103">
        <f>SUM(E46:E49)-E50</f>
        <v>29750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0</v>
      </c>
      <c r="E47" s="246">
        <v>29750</v>
      </c>
      <c r="F47" s="92" t="str">
        <f t="shared" si="1"/>
        <v>-</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0</v>
      </c>
      <c r="E50" s="246">
        <v>0</v>
      </c>
      <c r="F50" s="92" t="str">
        <f t="shared" si="1"/>
        <v>-</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12944.52</v>
      </c>
      <c r="E54" s="246">
        <v>14569.73</v>
      </c>
      <c r="F54" s="92">
        <f t="shared" si="1"/>
        <v>112.55519710271219</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12944.52</v>
      </c>
      <c r="E55" s="246">
        <v>14569.73</v>
      </c>
      <c r="F55" s="92">
        <f t="shared" si="1"/>
        <v>112.55519710271219</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300474.29000000004</v>
      </c>
      <c r="E68" s="103">
        <f>E69+E78+E87+E118+E134+E146+E164+E170</f>
        <v>195646.45</v>
      </c>
      <c r="F68" s="92">
        <f t="shared" si="1"/>
        <v>65.112542573942008</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9137.3799999999992</v>
      </c>
      <c r="E78" s="103">
        <f>E79+SUM(E82:E84)-E85+E86</f>
        <v>282.3</v>
      </c>
      <c r="F78" s="92">
        <f t="shared" si="2"/>
        <v>3.0895070578218267</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0</v>
      </c>
      <c r="E84" s="246">
        <v>0</v>
      </c>
      <c r="F84" s="92" t="str">
        <f t="shared" si="2"/>
        <v>-</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9137.3799999999992</v>
      </c>
      <c r="E86" s="246">
        <v>282.3</v>
      </c>
      <c r="F86" s="92">
        <f t="shared" si="2"/>
        <v>3.0895070578218267</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222046.66</v>
      </c>
      <c r="E146" s="103">
        <f>SUM(E147:E149)+SUM(E158:E162)-E163</f>
        <v>118797.09000000001</v>
      </c>
      <c r="F146" s="92">
        <f t="shared" si="4"/>
        <v>53.500957861739515</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3100.63</v>
      </c>
      <c r="E159" s="246">
        <v>2335.9899999999998</v>
      </c>
      <c r="F159" s="92">
        <f t="shared" si="4"/>
        <v>75.339205258286214</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220891.26</v>
      </c>
      <c r="E161" s="246">
        <v>118406.33</v>
      </c>
      <c r="F161" s="92">
        <f t="shared" si="4"/>
        <v>53.603899946063962</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1945.23</v>
      </c>
      <c r="E163" s="246">
        <v>1945.23</v>
      </c>
      <c r="F163" s="92">
        <f t="shared" si="4"/>
        <v>100</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97"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69290.25</v>
      </c>
      <c r="E170" s="103">
        <f>SUM(E171:E173)</f>
        <v>76567.06</v>
      </c>
      <c r="F170" s="92">
        <f t="shared" si="5"/>
        <v>110.50192487399019</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62097.69</v>
      </c>
      <c r="E171" s="246">
        <v>73008.09</v>
      </c>
      <c r="F171" s="92">
        <f t="shared" si="5"/>
        <v>117.56973568582019</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7192.56</v>
      </c>
      <c r="E173" s="246">
        <v>3558.97</v>
      </c>
      <c r="F173" s="92">
        <f t="shared" si="5"/>
        <v>49.481269534074094</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337846.34</v>
      </c>
      <c r="E175" s="103">
        <f>E176+E237</f>
        <v>264980.46999999997</v>
      </c>
      <c r="F175" s="92">
        <f t="shared" ref="F175:F206" si="6">IF(D175&gt;0,IF(E175/D175&gt;=100,"&gt;&gt;100",E175/D175*100),"-")</f>
        <v>78.432245262742811</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78427.63</v>
      </c>
      <c r="E176" s="103">
        <f>E177+E189+E190+E206+E234</f>
        <v>76849.36</v>
      </c>
      <c r="F176" s="92">
        <f t="shared" si="6"/>
        <v>97.987609723766994</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78427.63</v>
      </c>
      <c r="E177" s="103">
        <f>SUM(E178:E180)+SUM(E184:E188)</f>
        <v>76849.36</v>
      </c>
      <c r="F177" s="92">
        <f t="shared" si="6"/>
        <v>97.987609723766994</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61169.9</v>
      </c>
      <c r="E178" s="246">
        <v>72037.67</v>
      </c>
      <c r="F178" s="92">
        <f t="shared" si="6"/>
        <v>117.76653223235611</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8120.35</v>
      </c>
      <c r="E179" s="246">
        <v>4529.3900000000003</v>
      </c>
      <c r="F179" s="92">
        <f t="shared" si="6"/>
        <v>55.778260789251696</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0</v>
      </c>
      <c r="E180" s="103">
        <f>SUM(E181:E183)</f>
        <v>0</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0</v>
      </c>
      <c r="E183" s="246">
        <v>0</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9137.3799999999992</v>
      </c>
      <c r="E188" s="246">
        <v>282.3</v>
      </c>
      <c r="F188" s="92">
        <f t="shared" si="6"/>
        <v>3.0895070578218267</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259418.71000000002</v>
      </c>
      <c r="E237" s="103">
        <f>+E238+E245-E254+SUM(E255:E257)</f>
        <v>188131.11</v>
      </c>
      <c r="F237" s="92">
        <f t="shared" si="7"/>
        <v>72.52025499625681</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37372.04</v>
      </c>
      <c r="E238" s="103">
        <f>E239-E242</f>
        <v>69334.009999999995</v>
      </c>
      <c r="F238" s="92">
        <f t="shared" si="7"/>
        <v>185.52374984079006</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37372.04</v>
      </c>
      <c r="E239" s="103">
        <f>SUM(E240:E241)</f>
        <v>69334.009999999995</v>
      </c>
      <c r="F239" s="92">
        <f t="shared" ref="F239:F270" si="8">IF(D239&gt;0,IF(E239/D239&gt;=100,"&gt;&gt;100",E239/D239*100),"-")</f>
        <v>185.52374984079006</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37372.04</v>
      </c>
      <c r="E240" s="246">
        <v>69334.009999999995</v>
      </c>
      <c r="F240" s="92">
        <f t="shared" si="8"/>
        <v>185.52374984079006</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220891.27000000002</v>
      </c>
      <c r="E245" s="103">
        <f>E246-E250</f>
        <v>118406.34</v>
      </c>
      <c r="F245" s="92">
        <f t="shared" si="8"/>
        <v>53.603902046468377</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236092.92</v>
      </c>
      <c r="E246" s="103">
        <f>SUM(E247:E249)</f>
        <v>163901.57999999999</v>
      </c>
      <c r="F246" s="92">
        <f t="shared" si="8"/>
        <v>69.422488399906271</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236092.92</v>
      </c>
      <c r="E247" s="246">
        <v>163901.57999999999</v>
      </c>
      <c r="F247" s="92">
        <f t="shared" si="8"/>
        <v>69.422488399906271</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15201.65</v>
      </c>
      <c r="E250" s="103">
        <f>SUM(E251:E253)</f>
        <v>45495.24</v>
      </c>
      <c r="F250" s="92">
        <f t="shared" si="8"/>
        <v>299.27830202642474</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0</v>
      </c>
      <c r="E251" s="246">
        <v>0</v>
      </c>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15201.65</v>
      </c>
      <c r="E252" s="246">
        <v>45495.24</v>
      </c>
      <c r="F252" s="92">
        <f t="shared" si="8"/>
        <v>299.27830202642474</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1155.4000000000001</v>
      </c>
      <c r="E255" s="246">
        <v>390.76</v>
      </c>
      <c r="F255" s="92">
        <f t="shared" si="8"/>
        <v>33.820321966418554</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0</v>
      </c>
      <c r="E259" s="103">
        <f>E260</f>
        <v>0</v>
      </c>
      <c r="F259" s="92" t="str">
        <f t="shared" si="8"/>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0</v>
      </c>
      <c r="E260" s="247">
        <v>0</v>
      </c>
      <c r="F260" s="96" t="str">
        <f t="shared" si="8"/>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223991.89</v>
      </c>
      <c r="E264" s="246">
        <v>120742.32</v>
      </c>
      <c r="F264" s="92">
        <f t="shared" si="9"/>
        <v>53.904773070132137</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0</v>
      </c>
      <c r="E265" s="246">
        <v>0</v>
      </c>
      <c r="F265" s="92" t="str">
        <f t="shared" si="9"/>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9137.3799999999992</v>
      </c>
      <c r="E268" s="246">
        <v>282.3</v>
      </c>
      <c r="F268" s="92">
        <f t="shared" si="9"/>
        <v>3.0895070578218267</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220891.26</v>
      </c>
      <c r="E286" s="246">
        <v>118406.33</v>
      </c>
      <c r="F286" s="92">
        <f t="shared" si="9"/>
        <v>53.603899946063962</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78427.63</v>
      </c>
      <c r="E288" s="246">
        <v>76849.36</v>
      </c>
      <c r="F288" s="92">
        <f t="shared" si="9"/>
        <v>97.987609723766994</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5"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9137.3799999999992</v>
      </c>
      <c r="E302" s="246">
        <v>282.3</v>
      </c>
      <c r="F302" s="92">
        <f t="shared" si="10"/>
        <v>3.0895070578218267</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B161" sqref="B161"/>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26" width="14.42578125" style="63" customWidth="1"/>
    <col min="27"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0</v>
      </c>
      <c r="E14" s="248">
        <v>0</v>
      </c>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0</v>
      </c>
      <c r="E35" s="80">
        <f>E36+E39+E43+E50+E54+E60+E61+E66+E74</f>
        <v>0</v>
      </c>
      <c r="F35" s="62"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v>0</v>
      </c>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0</v>
      </c>
      <c r="E38" s="248">
        <v>0</v>
      </c>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v>0</v>
      </c>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v>0</v>
      </c>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962146</v>
      </c>
      <c r="E129" s="80">
        <f>E130+E133+SUM(E134:E140)</f>
        <v>1219881.17</v>
      </c>
      <c r="F129" s="62">
        <f t="shared" si="3"/>
        <v>126.78753224562591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962146</v>
      </c>
      <c r="E130" s="80">
        <f>SUM(E131:E132)</f>
        <v>1219881.17</v>
      </c>
      <c r="F130" s="62">
        <f t="shared" si="3"/>
        <v>126.78753224562591</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962146</v>
      </c>
      <c r="E132" s="248">
        <v>1219881.17</v>
      </c>
      <c r="F132" s="62">
        <f t="shared" si="3"/>
        <v>126.78753224562591</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v>0</v>
      </c>
      <c r="F133" s="62" t="str">
        <f t="shared" ref="F133:F164"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v>0</v>
      </c>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v>0</v>
      </c>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v>0</v>
      </c>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962146</v>
      </c>
      <c r="E141" s="105">
        <f>E5+E22+E28+E35+E75+E82+E89+E107+E114+E129</f>
        <v>1219881.17</v>
      </c>
      <c r="F141" s="81">
        <f t="shared" si="4"/>
        <v>126.78753224562591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5" workbookViewId="0">
      <selection activeCell="E31" sqref="E31"/>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0</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0</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c r="E8" s="249"/>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v>0</v>
      </c>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6" sqref="D56"/>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78427.63</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1242912.6200000001</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7877.32</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1189540.06</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889536.16</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300003.90000000002</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0</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0</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45495.24</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1244490.8899999999</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16732.400000000001</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1182263.25</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878668.39</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303594.86</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0</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0</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45495.24</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76849.360000000102</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3558.97</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3558.97</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3558.97</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v>3558.97</v>
      </c>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73290.39</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282.3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73008.09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17" width="14.42578125" style="48" customWidth="1"/>
    <col min="18"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3</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48865</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3</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Provjera</v>
      </c>
      <c r="C217" s="117" t="s">
        <v>3222</v>
      </c>
      <c r="D217" s="122"/>
      <c r="E217" s="70">
        <f t="shared" si="12"/>
        <v>0</v>
      </c>
      <c r="F217" s="70">
        <f t="shared" si="13"/>
        <v>1</v>
      </c>
      <c r="G217" s="70"/>
      <c r="H217" s="70"/>
      <c r="I217" s="70"/>
      <c r="J217" s="70"/>
      <c r="K217" s="70"/>
      <c r="L217" s="70">
        <f>IF(AND('PR-RAS'!D117&gt;0,SUM('PR-RAS'!D710:'PR-RAS'!D712)=0),1,0)</f>
        <v>1</v>
      </c>
      <c r="M217" s="70">
        <f>IF(AND('PR-RAS'!E117&gt;0,SUM('PR-RAS'!E710:'PR-RAS'!E712)=0),1,0)</f>
        <v>1</v>
      </c>
      <c r="N217" s="70"/>
      <c r="O217" s="70"/>
      <c r="P217" s="70"/>
    </row>
    <row r="218" spans="1:16" ht="30" customHeight="1" x14ac:dyDescent="0.2">
      <c r="A218" s="132">
        <v>180</v>
      </c>
      <c r="B218" s="133" t="str">
        <f t="shared" si="11"/>
        <v>O.K.</v>
      </c>
      <c r="C218" s="117" t="s">
        <v>3223</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0</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2D9B40ACEBF84448B22385A6EAD467B" ma:contentTypeVersion="11" ma:contentTypeDescription="Stvaranje novog dokumenta." ma:contentTypeScope="" ma:versionID="e8b63df2f3151a3e4e0e47e82f31c780">
  <xsd:schema xmlns:xsd="http://www.w3.org/2001/XMLSchema" xmlns:xs="http://www.w3.org/2001/XMLSchema" xmlns:p="http://schemas.microsoft.com/office/2006/metadata/properties" xmlns:ns2="4fd6f2f3-afd8-4f8d-86e3-cabbb3849405" xmlns:ns3="5886cc92-a7f3-45d8-90fc-d9bf4c02a413" targetNamespace="http://schemas.microsoft.com/office/2006/metadata/properties" ma:root="true" ma:fieldsID="a0cfa3838725d28525dac66168f7c925" ns2:_="" ns3:_="">
    <xsd:import namespace="4fd6f2f3-afd8-4f8d-86e3-cabbb3849405"/>
    <xsd:import namespace="5886cc92-a7f3-45d8-90fc-d9bf4c02a41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d6f2f3-afd8-4f8d-86e3-cabbb3849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Oznake slika" ma:readOnly="false" ma:fieldId="{5cf76f15-5ced-4ddc-b409-7134ff3c332f}" ma:taxonomyMulti="true" ma:sspId="3e47f68d-b2ef-4978-96f6-c94901662965"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86cc92-a7f3-45d8-90fc-d9bf4c02a41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e91c237-34a7-41bf-bca2-aca6218814a5}" ma:internalName="TaxCatchAll" ma:showField="CatchAllData" ma:web="5886cc92-a7f3-45d8-90fc-d9bf4c02a4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d6f2f3-afd8-4f8d-86e3-cabbb3849405">
      <Terms xmlns="http://schemas.microsoft.com/office/infopath/2007/PartnerControls"/>
    </lcf76f155ced4ddcb4097134ff3c332f>
    <TaxCatchAll xmlns="5886cc92-a7f3-45d8-90fc-d9bf4c02a41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8109E8-7507-4735-8BA8-8835779FA210}"/>
</file>

<file path=customXml/itemProps2.xml><?xml version="1.0" encoding="utf-8"?>
<ds:datastoreItem xmlns:ds="http://schemas.openxmlformats.org/officeDocument/2006/customXml" ds:itemID="{A20D433A-E538-4192-863D-C19D8E5D95D1}">
  <ds:schemaRefs>
    <ds:schemaRef ds:uri="http://schemas.microsoft.com/office/2006/metadata/properties"/>
    <ds:schemaRef ds:uri="http://schemas.microsoft.com/office/infopath/2007/PartnerControls"/>
    <ds:schemaRef ds:uri="4fd6f2f3-afd8-4f8d-86e3-cabbb3849405"/>
    <ds:schemaRef ds:uri="5886cc92-a7f3-45d8-90fc-d9bf4c02a413"/>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Držaić</cp:lastModifiedBy>
  <cp:lastPrinted>2025-01-27T12:47:22Z</cp:lastPrinted>
  <dcterms:created xsi:type="dcterms:W3CDTF">2025-01-27T09:39:44Z</dcterms:created>
  <dcterms:modified xsi:type="dcterms:W3CDTF">2025-01-27T12:52:00Z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0x010100B2D9B40ACEBF84448B22385A6EAD467B</vt:lpwstr>
  </property>
  <property fmtid="{D5CDD505-2E9C-101B-9397-08002B2CF9AE}" pid="3" name="MediaServiceImageTags">
    <vt:lpwstr/>
  </property>
</Properties>
</file>