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prz.sharepoint.com/sites/05-Uprava/Shared Documents/UPRAVNO VIJEĆE/3. SAZIV/17. sjednica/IZVRŠENJE 06.2026/"/>
    </mc:Choice>
  </mc:AlternateContent>
  <xr:revisionPtr revIDLastSave="711" documentId="11_E642A5ACF04FA0FFB1A9D2AC3C8FA0571B1E9B9C" xr6:coauthVersionLast="47" xr6:coauthVersionMax="47" xr10:uidLastSave="{0F2773DB-B2A8-4E64-AF4B-350A36DED553}"/>
  <bookViews>
    <workbookView xWindow="-120" yWindow="-120" windowWidth="29040" windowHeight="15720" tabRatio="898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 prema izvorima f" sheetId="10" state="hidden" r:id="rId5"/>
    <sheet name="POSEBNI DIO" sheetId="7" r:id="rId6"/>
  </sheets>
  <definedNames>
    <definedName name="_xlnm.Print_Area" localSheetId="1">' Račun prihoda i rashoda'!$B$1:$H$33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3" l="1"/>
  <c r="J19" i="3"/>
  <c r="I14" i="1"/>
  <c r="I13" i="1"/>
  <c r="E9" i="8"/>
  <c r="D9" i="8"/>
  <c r="E11" i="5"/>
  <c r="E8" i="5"/>
  <c r="D11" i="5"/>
  <c r="I26" i="1"/>
  <c r="I20" i="3"/>
  <c r="G41" i="7" l="1"/>
  <c r="G12" i="7"/>
  <c r="G13" i="7"/>
  <c r="G8" i="7" s="1"/>
  <c r="G18" i="7"/>
  <c r="F41" i="7"/>
  <c r="F40" i="7"/>
  <c r="F13" i="7"/>
  <c r="F18" i="7"/>
  <c r="D8" i="8"/>
  <c r="D7" i="8" s="1"/>
  <c r="D6" i="8" s="1"/>
  <c r="E8" i="8"/>
  <c r="E7" i="8" s="1"/>
  <c r="E6" i="8" s="1"/>
  <c r="I19" i="3"/>
  <c r="D10" i="5"/>
  <c r="D9" i="5" s="1"/>
  <c r="E10" i="5"/>
  <c r="E9" i="5" s="1"/>
  <c r="C9" i="5"/>
  <c r="C10" i="5"/>
  <c r="E7" i="5"/>
  <c r="E6" i="5" s="1"/>
  <c r="C6" i="5"/>
  <c r="C7" i="5"/>
  <c r="G11" i="7" l="1"/>
  <c r="G10" i="7"/>
  <c r="G9" i="7"/>
  <c r="I12" i="3"/>
  <c r="I11" i="3" s="1"/>
  <c r="I10" i="3" s="1"/>
  <c r="G12" i="3"/>
  <c r="H11" i="3"/>
  <c r="H10" i="3" s="1"/>
  <c r="D8" i="5" s="1"/>
  <c r="D7" i="5" s="1"/>
  <c r="D6" i="5" s="1"/>
  <c r="I13" i="3"/>
  <c r="G13" i="3"/>
  <c r="H27" i="1" l="1"/>
  <c r="C8" i="8" l="1"/>
  <c r="C6" i="8"/>
  <c r="C7" i="8"/>
  <c r="I21" i="3"/>
  <c r="H20" i="3"/>
  <c r="H19" i="3" s="1"/>
  <c r="I22" i="3"/>
  <c r="I29" i="3"/>
  <c r="I25" i="3"/>
  <c r="I56" i="3"/>
  <c r="I30" i="3"/>
  <c r="G21" i="3"/>
  <c r="G22" i="3"/>
  <c r="F12" i="7" l="1"/>
  <c r="F6" i="8"/>
  <c r="J21" i="3" l="1"/>
  <c r="J10" i="1"/>
  <c r="K14" i="1"/>
  <c r="K13" i="1"/>
  <c r="K10" i="1"/>
  <c r="J13" i="1"/>
  <c r="H13" i="7"/>
  <c r="H18" i="7"/>
  <c r="H40" i="7"/>
  <c r="H41" i="7"/>
  <c r="F10" i="7"/>
  <c r="H10" i="7" s="1"/>
  <c r="F8" i="7"/>
  <c r="H8" i="7" s="1"/>
  <c r="G7" i="8"/>
  <c r="G8" i="8"/>
  <c r="G9" i="8"/>
  <c r="F7" i="8"/>
  <c r="F8" i="8"/>
  <c r="F9" i="8"/>
  <c r="G6" i="8"/>
  <c r="F7" i="5"/>
  <c r="G7" i="5"/>
  <c r="F8" i="5"/>
  <c r="G8" i="5"/>
  <c r="F9" i="5"/>
  <c r="G9" i="5"/>
  <c r="F10" i="5"/>
  <c r="G10" i="5"/>
  <c r="F11" i="5"/>
  <c r="G11" i="5"/>
  <c r="G6" i="5"/>
  <c r="F6" i="5"/>
  <c r="K20" i="3"/>
  <c r="K21" i="3"/>
  <c r="J23" i="3"/>
  <c r="J26" i="3"/>
  <c r="J28" i="3"/>
  <c r="J31" i="3"/>
  <c r="J32" i="3"/>
  <c r="J33" i="3"/>
  <c r="J35" i="3"/>
  <c r="J36" i="3"/>
  <c r="J37" i="3"/>
  <c r="J39" i="3"/>
  <c r="J40" i="3"/>
  <c r="J41" i="3"/>
  <c r="J42" i="3"/>
  <c r="J43" i="3"/>
  <c r="J45" i="3"/>
  <c r="J46" i="3"/>
  <c r="J47" i="3"/>
  <c r="J49" i="3"/>
  <c r="J51" i="3"/>
  <c r="J53" i="3"/>
  <c r="K55" i="3"/>
  <c r="I64" i="3"/>
  <c r="G64" i="3"/>
  <c r="I61" i="3"/>
  <c r="I60" i="3" s="1"/>
  <c r="G61" i="3"/>
  <c r="H59" i="3"/>
  <c r="G56" i="3"/>
  <c r="G55" i="3" s="1"/>
  <c r="I48" i="3"/>
  <c r="G48" i="3"/>
  <c r="I38" i="3"/>
  <c r="G38" i="3"/>
  <c r="I34" i="3"/>
  <c r="G34" i="3"/>
  <c r="G30" i="3"/>
  <c r="I27" i="3"/>
  <c r="G11" i="3"/>
  <c r="G10" i="3" s="1"/>
  <c r="J34" i="3" l="1"/>
  <c r="K10" i="3"/>
  <c r="J27" i="3"/>
  <c r="J10" i="3"/>
  <c r="H12" i="7"/>
  <c r="J22" i="3"/>
  <c r="J48" i="3"/>
  <c r="J25" i="3"/>
  <c r="J11" i="3"/>
  <c r="J30" i="3"/>
  <c r="J38" i="3"/>
  <c r="K60" i="3"/>
  <c r="I59" i="3"/>
  <c r="G29" i="3"/>
  <c r="G20" i="3" s="1"/>
  <c r="F11" i="7"/>
  <c r="H11" i="7" s="1"/>
  <c r="F9" i="7"/>
  <c r="H9" i="7" s="1"/>
  <c r="G60" i="3"/>
  <c r="G59" i="3" s="1"/>
  <c r="K29" i="3"/>
  <c r="K11" i="3"/>
  <c r="G19" i="3" l="1"/>
  <c r="J20" i="3"/>
  <c r="K59" i="3"/>
  <c r="J29" i="3"/>
  <c r="I15" i="1"/>
  <c r="H15" i="1"/>
  <c r="K11" i="1"/>
  <c r="H12" i="1"/>
  <c r="G12" i="1"/>
  <c r="K15" i="1" l="1"/>
  <c r="H23" i="1"/>
  <c r="H26" i="1" s="1"/>
  <c r="G23" i="1"/>
  <c r="G26" i="1" s="1"/>
  <c r="I23" i="1"/>
  <c r="H16" i="1"/>
  <c r="G15" i="1"/>
  <c r="J15" i="1" s="1"/>
  <c r="I12" i="1"/>
  <c r="J12" i="1" l="1"/>
  <c r="K12" i="1"/>
  <c r="K23" i="1"/>
  <c r="I16" i="1"/>
  <c r="G16" i="1"/>
  <c r="G27" i="1" s="1"/>
  <c r="I27" i="1" l="1"/>
  <c r="K16" i="1"/>
  <c r="J16" i="1"/>
</calcChain>
</file>

<file path=xl/sharedStrings.xml><?xml version="1.0" encoding="utf-8"?>
<sst xmlns="http://schemas.openxmlformats.org/spreadsheetml/2006/main" count="244" uniqueCount="154">
  <si>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</si>
  <si>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</si>
  <si>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</si>
  <si>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</si>
  <si>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</si>
  <si>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</si>
  <si>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</si>
  <si>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</si>
  <si>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II. POSEBNI DIO</t>
  </si>
  <si>
    <t>I. OPĆI DIO</t>
  </si>
  <si>
    <t>Materijalni rashodi</t>
  </si>
  <si>
    <t>…</t>
  </si>
  <si>
    <t>PRIJENOS SREDSTAVA IZ PRETHODNE GODINE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</si>
  <si>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</si>
  <si>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</si>
  <si>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</si>
  <si>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</si>
  <si>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</si>
  <si>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</si>
  <si>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</si>
  <si>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</si>
  <si>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</si>
  <si>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</si>
  <si>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</si>
  <si>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</si>
  <si>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</si>
  <si>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</si>
  <si>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</si>
  <si>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Plaće (Bruto)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</si>
  <si>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</si>
  <si>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</si>
  <si>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</si>
  <si>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</si>
  <si>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</si>
  <si>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</si>
  <si>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</si>
  <si>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</si>
  <si>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>IZVJEŠTAJ RAČUNA FINANCIRANJA PREMA IZVORIMA FINANCIRANJA</t>
  </si>
  <si>
    <t>UKUPNO PRIMICI</t>
  </si>
  <si>
    <t xml:space="preserve">UKUPNO IZDACI </t>
  </si>
  <si>
    <t xml:space="preserve">UKUPNO PRIHODI </t>
  </si>
  <si>
    <t>UKUPNO RASHODI</t>
  </si>
  <si>
    <t>INDEKS**</t>
  </si>
  <si>
    <t>RAZLIKA PRIMITAKA I IZDATAKA</t>
  </si>
  <si>
    <t>SAŽETAK  RAČUNA PRIHODA I RASHODA I RAČUNA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</si>
  <si>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</si>
  <si>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</si>
  <si>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</si>
  <si>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</si>
  <si>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</si>
  <si>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</si>
  <si>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</si>
  <si>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Napomena:  Iznosi u stupcu "OSTVARENJE/IZVRŠENJE N-1." preračunavaju se iz kuna u eure prema fiksnom tečaju konverzije (1 EUR=7,53450 kuna) i po pravilima za preračunavanje i zaokruživanje.</t>
  </si>
  <si>
    <t>Napomena : Iznosi u stupcima "OSTVARENJE/IZVRŠENJE N-1." i "OSTVARENJE/IZVRŠENJE N." iskazuju se na dvije decimale.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</si>
  <si>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</si>
  <si>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</si>
  <si>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</si>
  <si>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UKUPNI PRIHODI</t>
  </si>
  <si>
    <t>Prihodi od upravnih i administrativnih pristojbi, pristojbi po posebnim propisima i naknada</t>
  </si>
  <si>
    <t>Prihodi po posebnim propisima</t>
  </si>
  <si>
    <t>Ostali nespomenuti prihodi</t>
  </si>
  <si>
    <t>Prihodi od novčane naknade poslodavca zbog nezapošljavanja osoba s invaliditetom</t>
  </si>
  <si>
    <t>OSTVARENJE/IZVRŠENJE 
01.2024. - 12.2024.</t>
  </si>
  <si>
    <t>TEKUĆI PLAN 
2025.</t>
  </si>
  <si>
    <t>OSTVARENJE/IZVRŠENJE 
01.2025. - 12.2025.</t>
  </si>
  <si>
    <t xml:space="preserve"> REBALANS 
2025.</t>
  </si>
  <si>
    <t>Plaće za prekovremeni rad</t>
  </si>
  <si>
    <t>Ostali rashodi za zaposlene</t>
  </si>
  <si>
    <t>Doprinosi na plaće</t>
  </si>
  <si>
    <t>Doprinosi za obvezno zdravstveno osiguranje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</si>
  <si>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</si>
  <si>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</si>
  <si>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</si>
  <si>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</si>
  <si>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Energija</t>
  </si>
  <si>
    <t>Sitni inventar i autogume</t>
  </si>
  <si>
    <t>Rashodi za usluge</t>
  </si>
  <si>
    <t>Usluge telefona, interneta, pošte i prijevoza</t>
  </si>
  <si>
    <t>Usluge tekućeg i investicijskog 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</si>
  <si>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</si>
  <si>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</si>
  <si>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</si>
  <si>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</si>
  <si>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</si>
  <si>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</si>
  <si>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</si>
  <si>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</si>
  <si>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</si>
  <si>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</si>
  <si>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</si>
  <si>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</si>
  <si>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</si>
  <si>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Financijski rashodi</t>
  </si>
  <si>
    <t>UKUPNI RASHODI</t>
  </si>
  <si>
    <t xml:space="preserve">Ostali nespomenuti financijski rashodi </t>
  </si>
  <si>
    <t>Ostali financijski rashodi</t>
  </si>
  <si>
    <t>Rashodi za nabavu proizvedene dugotrajne imovine</t>
  </si>
  <si>
    <t>Postrojenja i oprema</t>
  </si>
  <si>
    <t>Uredska oprema i namještaj</t>
  </si>
  <si>
    <t>Medicinska i laboratorijska oprema</t>
  </si>
  <si>
    <t>Nematerijalna proizvedena imovina</t>
  </si>
  <si>
    <t>Ulaganja u računalne programe</t>
  </si>
  <si>
    <t>4 Prihodi za posebne namjene</t>
  </si>
  <si>
    <t>43 Ostali prihod za posebne namjene</t>
  </si>
  <si>
    <t>10 Socijalna zaštita</t>
  </si>
  <si>
    <t>101 Bolest i invaliditet</t>
  </si>
  <si>
    <t>1012 Invaliditet</t>
  </si>
  <si>
    <t>Centar za profesionalnu rehabilitaciju Zagreb</t>
  </si>
  <si>
    <t>TRŽIŠTE RADA I RADNI UVJETI</t>
  </si>
  <si>
    <t>AKTIVNA POLITIKA TRŽIŠTA RADA</t>
  </si>
  <si>
    <t>A922001</t>
  </si>
  <si>
    <t>ADMINISTRACIJA I UPRAVLJANJE</t>
  </si>
  <si>
    <t>Ostali prihodi za posebne namjene</t>
  </si>
  <si>
    <t>3113</t>
  </si>
  <si>
    <t>3121</t>
  </si>
  <si>
    <t>3132</t>
  </si>
  <si>
    <t>3211</t>
  </si>
  <si>
    <t>3212</t>
  </si>
  <si>
    <t>3213</t>
  </si>
  <si>
    <t>3221</t>
  </si>
  <si>
    <t>3223</t>
  </si>
  <si>
    <t>3225</t>
  </si>
  <si>
    <t>Sitni inventar i auto gume</t>
  </si>
  <si>
    <t>3231</t>
  </si>
  <si>
    <t>Usluge telefona, pošte i prijevoza</t>
  </si>
  <si>
    <t>3232</t>
  </si>
  <si>
    <t>Usluge tekućeg i investicijskog održavanja</t>
  </si>
  <si>
    <t>3233</t>
  </si>
  <si>
    <t>3234</t>
  </si>
  <si>
    <t>3235</t>
  </si>
  <si>
    <t>3236</t>
  </si>
  <si>
    <t>3237</t>
  </si>
  <si>
    <t>3238</t>
  </si>
  <si>
    <t>3239</t>
  </si>
  <si>
    <t>3291</t>
  </si>
  <si>
    <t>3292</t>
  </si>
  <si>
    <t>3293</t>
  </si>
  <si>
    <t>3294</t>
  </si>
  <si>
    <t>3299</t>
  </si>
  <si>
    <t>31</t>
  </si>
  <si>
    <t>3111</t>
  </si>
  <si>
    <t>32</t>
  </si>
  <si>
    <t>3295</t>
  </si>
  <si>
    <t>42</t>
  </si>
  <si>
    <t>4221</t>
  </si>
  <si>
    <t>4262</t>
  </si>
  <si>
    <t>5=4/2*100</t>
  </si>
  <si>
    <t>6=4/3*100</t>
  </si>
  <si>
    <t>4=3/2*100</t>
  </si>
  <si>
    <t>Zatezne kamate</t>
  </si>
  <si>
    <t xml:space="preserve"> IZVRŠENJE 
01.-06.2025. </t>
  </si>
  <si>
    <t xml:space="preserve"> OSTVARENJE/ IZVRŠENJE 
01.-06.2026. </t>
  </si>
  <si>
    <t>IZVORNI PLAN 2026.</t>
  </si>
  <si>
    <t>POLUGODIŠNJE IZVRŠENJE FINANCIJSKOG PLANA PRORAČUNSKOG KORISNIKA DRŽAVNOG PRORAČUNA
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</si>
</sst>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3" fillId="0" borderId="0"/>
    <xf numFmtId="0" fontId="18" fillId="0" borderId="0"/>
    <xf numFmtId="0" fontId="8" fillId="4" borderId="7" applyNumberFormat="0" applyProtection="0">
      <alignment horizontal="left" vertical="center" indent="1"/>
    </xf>
    <xf numFmtId="0" fontId="19" fillId="0" borderId="7" applyNumberFormat="0" applyProtection="0">
      <alignment horizontal="left" vertical="center" wrapText="1" justifyLastLine="1"/>
    </xf>
    <xf numFmtId="0" fontId="19" fillId="0" borderId="7" applyNumberFormat="0" applyProtection="0">
      <alignment horizontal="left" vertical="center" wrapText="1"/>
    </xf>
    <xf numFmtId="0" fontId="19" fillId="0" borderId="7" applyNumberFormat="0" applyProtection="0">
      <alignment horizontal="left" vertical="center" wrapText="1"/>
    </xf>
    <xf numFmtId="0" fontId="20" fillId="0" borderId="7" applyNumberFormat="0" applyProtection="0">
      <alignment horizontal="left" vertical="center" wrapText="1"/>
    </xf>
    <xf numFmtId="4" fontId="21" fillId="0" borderId="7" applyNumberFormat="0" applyProtection="0">
      <alignment horizontal="right" vertical="center"/>
    </xf>
    <xf numFmtId="4" fontId="24" fillId="5" borderId="7" applyNumberFormat="0" applyProtection="0">
      <alignment vertical="center"/>
    </xf>
    <xf numFmtId="0" fontId="6" fillId="6" borderId="7" applyNumberFormat="0" applyProtection="0">
      <alignment horizontal="left" vertical="center" indent="1"/>
    </xf>
    <xf numFmtId="0" fontId="25" fillId="4" borderId="7" applyNumberFormat="0" applyProtection="0">
      <alignment horizontal="center" vertical="center"/>
    </xf>
    <xf numFmtId="0" fontId="20" fillId="7" borderId="7" applyNumberFormat="0" applyProtection="0">
      <alignment horizontal="left" vertical="center" indent="1"/>
    </xf>
  </cellStyleXfs>
  <cellXfs count="14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8" fillId="2" borderId="3" xfId="0" applyFont="1" applyFill="1" applyBorder="1" applyAlignment="1">
      <alignment horizontal="left" vertical="center" wrapText="1"/>
    </xf>
    <xf numFmtId="0" fontId="6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indent="1"/>
    </xf>
    <xf numFmtId="0" fontId="7" fillId="2" borderId="3" xfId="0" applyFont="1" applyFill="1" applyBorder="1" applyAlignment="1">
      <alignment horizontal="left" vertical="center" wrapText="1" indent="1"/>
    </xf>
    <xf numFmtId="0" fontId="6" fillId="2" borderId="3" xfId="0" quotePrefix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3" xfId="0" applyBorder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4" fillId="3" borderId="3" xfId="0" applyFont="1" applyFill="1" applyBorder="1" applyAlignment="1">
      <alignment horizontal="center" vertical="center" wrapText="1"/>
    </xf>
    <xf numFmtId="0" fontId="16" fillId="0" borderId="0" xfId="0" applyFont="1"/>
    <xf numFmtId="0" fontId="3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7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4" fontId="8" fillId="0" borderId="3" xfId="2" applyNumberFormat="1" applyFont="1" applyBorder="1" applyAlignment="1">
      <alignment vertical="center" wrapText="1"/>
    </xf>
    <xf numFmtId="4" fontId="8" fillId="0" borderId="3" xfId="2" applyNumberFormat="1" applyFont="1" applyBorder="1" applyAlignment="1">
      <alignment horizontal="right" vertical="center" wrapText="1"/>
    </xf>
    <xf numFmtId="0" fontId="8" fillId="3" borderId="2" xfId="2" applyFont="1" applyFill="1" applyBorder="1" applyAlignment="1">
      <alignment vertical="center"/>
    </xf>
    <xf numFmtId="4" fontId="8" fillId="3" borderId="3" xfId="2" applyNumberFormat="1" applyFont="1" applyFill="1" applyBorder="1" applyAlignment="1">
      <alignment vertical="center"/>
    </xf>
    <xf numFmtId="3" fontId="8" fillId="3" borderId="3" xfId="2" applyNumberFormat="1" applyFont="1" applyFill="1" applyBorder="1" applyAlignment="1">
      <alignment vertical="center"/>
    </xf>
    <xf numFmtId="4" fontId="5" fillId="3" borderId="3" xfId="2" applyNumberFormat="1" applyFont="1" applyFill="1" applyBorder="1" applyAlignment="1">
      <alignment horizontal="right"/>
    </xf>
    <xf numFmtId="4" fontId="5" fillId="0" borderId="3" xfId="2" applyNumberFormat="1" applyFont="1" applyBorder="1" applyAlignment="1">
      <alignment horizontal="right"/>
    </xf>
    <xf numFmtId="0" fontId="8" fillId="3" borderId="1" xfId="2" applyFont="1" applyFill="1" applyBorder="1" applyAlignment="1">
      <alignment horizontal="left" vertical="center"/>
    </xf>
    <xf numFmtId="4" fontId="8" fillId="3" borderId="3" xfId="2" applyNumberFormat="1" applyFont="1" applyFill="1" applyBorder="1" applyAlignment="1">
      <alignment vertical="center" wrapText="1"/>
    </xf>
    <xf numFmtId="3" fontId="8" fillId="3" borderId="3" xfId="2" applyNumberFormat="1" applyFont="1" applyFill="1" applyBorder="1" applyAlignment="1">
      <alignment vertical="center" wrapText="1"/>
    </xf>
    <xf numFmtId="4" fontId="5" fillId="0" borderId="3" xfId="2" quotePrefix="1" applyNumberFormat="1" applyFont="1" applyBorder="1" applyAlignment="1">
      <alignment horizontal="center" vertical="center" wrapText="1"/>
    </xf>
    <xf numFmtId="3" fontId="14" fillId="2" borderId="3" xfId="2" applyNumberFormat="1" applyFont="1" applyFill="1" applyBorder="1" applyAlignment="1">
      <alignment horizontal="center" vertical="center" wrapText="1"/>
    </xf>
    <xf numFmtId="4" fontId="5" fillId="0" borderId="3" xfId="2" applyNumberFormat="1" applyFont="1" applyBorder="1" applyAlignment="1">
      <alignment horizontal="right" vertical="center"/>
    </xf>
    <xf numFmtId="4" fontId="5" fillId="3" borderId="3" xfId="2" applyNumberFormat="1" applyFont="1" applyFill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5" fillId="2" borderId="3" xfId="0" applyNumberFormat="1" applyFont="1" applyFill="1" applyBorder="1" applyAlignment="1">
      <alignment horizontal="right"/>
    </xf>
    <xf numFmtId="4" fontId="5" fillId="2" borderId="3" xfId="0" applyNumberFormat="1" applyFont="1" applyFill="1" applyBorder="1"/>
    <xf numFmtId="4" fontId="3" fillId="2" borderId="3" xfId="0" applyNumberFormat="1" applyFont="1" applyFill="1" applyBorder="1" applyAlignment="1">
      <alignment horizontal="right" wrapText="1"/>
    </xf>
    <xf numFmtId="0" fontId="22" fillId="0" borderId="3" xfId="0" applyFont="1" applyBorder="1" applyAlignment="1">
      <alignment vertical="top" wrapText="1"/>
    </xf>
    <xf numFmtId="4" fontId="22" fillId="0" borderId="3" xfId="0" applyNumberFormat="1" applyFont="1" applyBorder="1" applyAlignment="1">
      <alignment vertical="top" wrapText="1"/>
    </xf>
    <xf numFmtId="4" fontId="22" fillId="0" borderId="3" xfId="0" applyNumberFormat="1" applyFont="1" applyBorder="1"/>
    <xf numFmtId="0" fontId="23" fillId="0" borderId="3" xfId="0" applyFont="1" applyBorder="1"/>
    <xf numFmtId="4" fontId="23" fillId="0" borderId="3" xfId="0" applyNumberFormat="1" applyFont="1" applyBorder="1"/>
    <xf numFmtId="0" fontId="23" fillId="0" borderId="3" xfId="0" applyFont="1" applyBorder="1" applyAlignment="1">
      <alignment vertical="top" wrapText="1"/>
    </xf>
    <xf numFmtId="4" fontId="23" fillId="0" borderId="3" xfId="0" applyNumberFormat="1" applyFont="1" applyBorder="1" applyAlignment="1">
      <alignment vertical="top" wrapText="1"/>
    </xf>
    <xf numFmtId="0" fontId="22" fillId="0" borderId="3" xfId="0" applyFont="1" applyBorder="1"/>
    <xf numFmtId="4" fontId="5" fillId="2" borderId="3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right" vertical="center" wrapText="1"/>
    </xf>
    <xf numFmtId="0" fontId="6" fillId="0" borderId="3" xfId="7" quotePrefix="1" applyFont="1" applyBorder="1">
      <alignment horizontal="left" vertical="center" wrapText="1"/>
    </xf>
    <xf numFmtId="0" fontId="8" fillId="0" borderId="3" xfId="7" quotePrefix="1" applyFont="1" applyBorder="1">
      <alignment horizontal="left" vertical="center" wrapText="1"/>
    </xf>
    <xf numFmtId="4" fontId="5" fillId="0" borderId="3" xfId="8" applyNumberFormat="1" applyFont="1" applyBorder="1">
      <alignment horizontal="right" vertical="center"/>
    </xf>
    <xf numFmtId="4" fontId="3" fillId="0" borderId="3" xfId="8" applyNumberFormat="1" applyFont="1" applyBorder="1">
      <alignment horizontal="right" vertical="center"/>
    </xf>
    <xf numFmtId="2" fontId="22" fillId="0" borderId="3" xfId="0" applyNumberFormat="1" applyFont="1" applyBorder="1" applyAlignment="1">
      <alignment vertical="top" wrapText="1"/>
    </xf>
    <xf numFmtId="0" fontId="5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8" fillId="0" borderId="3" xfId="4" quotePrefix="1" applyFont="1" applyBorder="1">
      <alignment horizontal="left" vertical="center" wrapText="1" justifyLastLine="1"/>
    </xf>
    <xf numFmtId="0" fontId="8" fillId="0" borderId="3" xfId="5" quotePrefix="1" applyFont="1" applyBorder="1">
      <alignment horizontal="left" vertical="center" wrapText="1"/>
    </xf>
    <xf numFmtId="0" fontId="8" fillId="0" borderId="3" xfId="6" quotePrefix="1" applyFont="1" applyBorder="1">
      <alignment horizontal="left" vertical="center" wrapText="1"/>
    </xf>
    <xf numFmtId="0" fontId="6" fillId="0" borderId="4" xfId="7" quotePrefix="1" applyFont="1" applyBorder="1" applyAlignment="1">
      <alignment horizontal="left" vertical="center" wrapText="1" indent="7"/>
    </xf>
    <xf numFmtId="0" fontId="6" fillId="0" borderId="2" xfId="7" quotePrefix="1" applyFont="1" applyBorder="1" applyAlignment="1">
      <alignment horizontal="left" vertical="center" wrapText="1" indent="7"/>
    </xf>
    <xf numFmtId="0" fontId="6" fillId="0" borderId="4" xfId="7" quotePrefix="1" applyFont="1" applyBorder="1" applyAlignment="1">
      <alignment horizontal="left" vertical="center" wrapText="1" indent="8"/>
    </xf>
    <xf numFmtId="0" fontId="6" fillId="0" borderId="9" xfId="7" quotePrefix="1" applyFont="1" applyBorder="1" applyAlignment="1">
      <alignment horizontal="left" vertical="center" wrapText="1" indent="8"/>
    </xf>
    <xf numFmtId="0" fontId="6" fillId="0" borderId="11" xfId="7" quotePrefix="1" applyFont="1" applyBorder="1" applyAlignment="1">
      <alignment horizontal="left" vertical="center" wrapText="1" indent="8"/>
    </xf>
    <xf numFmtId="0" fontId="23" fillId="0" borderId="1" xfId="0" applyFont="1" applyBorder="1"/>
    <xf numFmtId="0" fontId="23" fillId="0" borderId="2" xfId="0" applyFont="1" applyBorder="1"/>
    <xf numFmtId="0" fontId="23" fillId="0" borderId="8" xfId="0" applyFont="1" applyBorder="1"/>
    <xf numFmtId="0" fontId="23" fillId="0" borderId="0" xfId="0" applyFont="1"/>
    <xf numFmtId="0" fontId="23" fillId="0" borderId="10" xfId="0" applyFont="1" applyBorder="1"/>
    <xf numFmtId="0" fontId="23" fillId="0" borderId="5" xfId="0" applyFont="1" applyBorder="1"/>
    <xf numFmtId="4" fontId="5" fillId="3" borderId="3" xfId="2" applyNumberFormat="1" applyFont="1" applyFill="1" applyBorder="1" applyAlignment="1">
      <alignment horizontal="right" vertical="center"/>
    </xf>
    <xf numFmtId="0" fontId="6" fillId="2" borderId="3" xfId="0" quotePrefix="1" applyFont="1" applyFill="1" applyBorder="1" applyAlignment="1">
      <alignment horizontal="left" vertical="center" wrapText="1" indent="1"/>
    </xf>
    <xf numFmtId="2" fontId="22" fillId="0" borderId="3" xfId="0" applyNumberFormat="1" applyFont="1" applyBorder="1"/>
    <xf numFmtId="2" fontId="23" fillId="0" borderId="3" xfId="0" applyNumberFormat="1" applyFont="1" applyBorder="1"/>
    <xf numFmtId="4" fontId="0" fillId="0" borderId="0" xfId="0" applyNumberFormat="1"/>
    <xf numFmtId="4" fontId="26" fillId="2" borderId="3" xfId="0" applyNumberFormat="1" applyFont="1" applyFill="1" applyBorder="1" applyAlignment="1">
      <alignment vertical="center" wrapText="1"/>
    </xf>
    <xf numFmtId="4" fontId="27" fillId="0" borderId="3" xfId="0" applyNumberFormat="1" applyFont="1" applyBorder="1"/>
    <xf numFmtId="3" fontId="5" fillId="0" borderId="3" xfId="0" applyNumberFormat="1" applyFont="1" applyBorder="1" applyAlignment="1">
      <alignment horizontal="right"/>
    </xf>
    <xf numFmtId="0" fontId="5" fillId="2" borderId="3" xfId="0" applyFont="1" applyFill="1" applyBorder="1" applyAlignment="1">
      <alignment horizontal="center" vertical="center" wrapText="1"/>
    </xf>
    <xf numFmtId="4" fontId="5" fillId="0" borderId="3" xfId="8" applyNumberFormat="1" applyFont="1" applyBorder="1" applyAlignment="1">
      <alignment horizontal="right"/>
    </xf>
    <xf numFmtId="0" fontId="8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3" borderId="1" xfId="2" quotePrefix="1" applyFont="1" applyFill="1" applyBorder="1" applyAlignment="1">
      <alignment horizontal="left" wrapText="1"/>
    </xf>
    <xf numFmtId="0" fontId="5" fillId="3" borderId="2" xfId="2" quotePrefix="1" applyFont="1" applyFill="1" applyBorder="1" applyAlignment="1">
      <alignment horizontal="left" wrapText="1"/>
    </xf>
    <xf numFmtId="0" fontId="5" fillId="3" borderId="4" xfId="2" quotePrefix="1" applyFont="1" applyFill="1" applyBorder="1" applyAlignment="1">
      <alignment horizontal="left" wrapText="1"/>
    </xf>
    <xf numFmtId="0" fontId="8" fillId="2" borderId="0" xfId="0" applyFont="1" applyFill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6" fillId="0" borderId="2" xfId="2" applyFont="1" applyBorder="1" applyAlignment="1">
      <alignment vertical="center" wrapText="1"/>
    </xf>
    <xf numFmtId="0" fontId="5" fillId="0" borderId="1" xfId="2" quotePrefix="1" applyFont="1" applyBorder="1" applyAlignment="1">
      <alignment horizontal="center" vertical="center" wrapText="1"/>
    </xf>
    <xf numFmtId="0" fontId="5" fillId="0" borderId="2" xfId="2" quotePrefix="1" applyFont="1" applyBorder="1" applyAlignment="1">
      <alignment horizontal="center" vertical="center" wrapText="1"/>
    </xf>
    <xf numFmtId="0" fontId="5" fillId="0" borderId="4" xfId="2" quotePrefix="1" applyFont="1" applyBorder="1" applyAlignment="1">
      <alignment horizontal="center" vertical="center" wrapText="1"/>
    </xf>
    <xf numFmtId="0" fontId="14" fillId="0" borderId="1" xfId="2" quotePrefix="1" applyFont="1" applyBorder="1" applyAlignment="1">
      <alignment horizontal="center" vertical="center" wrapText="1"/>
    </xf>
    <xf numFmtId="0" fontId="14" fillId="0" borderId="2" xfId="2" quotePrefix="1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vertical="center" wrapText="1"/>
    </xf>
    <xf numFmtId="0" fontId="8" fillId="3" borderId="2" xfId="2" applyFont="1" applyFill="1" applyBorder="1" applyAlignment="1">
      <alignment vertical="center"/>
    </xf>
    <xf numFmtId="0" fontId="8" fillId="0" borderId="2" xfId="2" applyFont="1" applyBorder="1" applyAlignment="1">
      <alignment vertical="center" wrapText="1"/>
    </xf>
    <xf numFmtId="0" fontId="8" fillId="0" borderId="2" xfId="2" applyFont="1" applyBorder="1" applyAlignment="1">
      <alignment vertical="center"/>
    </xf>
    <xf numFmtId="0" fontId="8" fillId="0" borderId="1" xfId="2" quotePrefix="1" applyFont="1" applyBorder="1" applyAlignment="1">
      <alignment horizontal="left" vertical="center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5" fillId="3" borderId="3" xfId="2" quotePrefix="1" applyFont="1" applyFill="1" applyBorder="1" applyAlignment="1">
      <alignment horizontal="left" vertical="center" wrapText="1"/>
    </xf>
    <xf numFmtId="0" fontId="8" fillId="3" borderId="1" xfId="2" quotePrefix="1" applyFont="1" applyFill="1" applyBorder="1" applyAlignment="1">
      <alignment horizontal="left" vertical="center" wrapText="1"/>
    </xf>
    <xf numFmtId="0" fontId="8" fillId="0" borderId="1" xfId="2" quotePrefix="1" applyFont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/>
    </xf>
  </cellXfs>
  <cellStyles count="13">
    <cellStyle name="Normalno" xfId="0" builtinId="0"/>
    <cellStyle name="Normalno 3" xfId="2" xr:uid="{7FF0B763-86C9-408E-BCB4-303ADACDFFD2}"/>
    <cellStyle name="Obično_List4" xfId="1" xr:uid="{00000000-0005-0000-0000-000001000000}"/>
    <cellStyle name="SAPBEXaggData" xfId="9" xr:uid="{A0BAEA98-CD46-44E8-8041-D83607B6E4CA}"/>
    <cellStyle name="SAPBEXchaText" xfId="3" xr:uid="{7BF4203C-35F9-45EB-9DF9-EC4B9C7A503A}"/>
    <cellStyle name="SAPBEXformats" xfId="11" xr:uid="{32008A23-DA7C-4B33-AD59-A6F92E1F205B}"/>
    <cellStyle name="SAPBEXHLevel0" xfId="4" xr:uid="{21730F1B-718E-4965-BB74-FAE151BF8671}"/>
    <cellStyle name="SAPBEXHLevel0X" xfId="10" xr:uid="{34810810-2A83-4D66-BAB1-9CF973976784}"/>
    <cellStyle name="SAPBEXHLevel1" xfId="5" xr:uid="{90312E73-282A-4524-B502-26E7A525C503}"/>
    <cellStyle name="SAPBEXHLevel2" xfId="6" xr:uid="{22BCA927-CCF5-45CD-A4CD-B3BEF05CC88C}"/>
    <cellStyle name="SAPBEXHLevel3" xfId="7" xr:uid="{F393BCBF-60F4-42D8-ABCC-4F582404E4CB}"/>
    <cellStyle name="SAPBEXstdData" xfId="8" xr:uid="{AC0E0B90-80E2-423B-8966-2C349737E368}"/>
    <cellStyle name="SAPBEXstdItem" xfId="12" xr:uid="{66010522-3960-436E-A2A6-405859345F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V37"/>
  <sheetViews>
    <sheetView tabSelected="1" topLeftCell="A4" zoomScaleNormal="100" workbookViewId="0">
      <selection activeCell="I15" sqref="I15"/>
    </sheetView>
  </sheetViews>
  <sheetFormatPr defaultRowHeight="15" x14ac:dyDescent="0.25"/>
  <cols>
    <col min="6" max="9" width="25.28515625" customWidth="1"/>
    <col min="10" max="11" width="15.7109375" customWidth="1"/>
    <col min="12" max="12" width="25.28515625" customWidth="1"/>
  </cols>
  <sheetData>
    <row r="1" spans="2:12" ht="42" customHeight="1" x14ac:dyDescent="0.25">
      <c r="B1" s="108" t="s">
        <v>153</v>
      </c>
      <c r="C1" s="108"/>
      <c r="D1" s="108"/>
      <c r="E1" s="108"/>
      <c r="F1" s="108"/>
      <c r="G1" s="108"/>
      <c r="H1" s="108"/>
      <c r="I1" s="108"/>
      <c r="J1" s="108"/>
      <c r="K1" s="108"/>
      <c r="L1" s="19"/>
    </row>
    <row r="2" spans="2:12" ht="18" customHeight="1" x14ac:dyDescent="0.25"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2"/>
    </row>
    <row r="3" spans="2:12" ht="15.75" customHeight="1" x14ac:dyDescent="0.25">
      <c r="B3" s="108" t="s">
        <v>9</v>
      </c>
      <c r="C3" s="108"/>
      <c r="D3" s="108"/>
      <c r="E3" s="108"/>
      <c r="F3" s="108"/>
      <c r="G3" s="108"/>
      <c r="H3" s="108"/>
      <c r="I3" s="108"/>
      <c r="J3" s="108"/>
      <c r="K3" s="108"/>
      <c r="L3" s="18"/>
    </row>
    <row r="4" spans="2:12" ht="18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3"/>
    </row>
    <row r="5" spans="2:12" ht="18" customHeight="1" x14ac:dyDescent="0.25">
      <c r="B5" s="108" t="s">
        <v>44</v>
      </c>
      <c r="C5" s="108"/>
      <c r="D5" s="108"/>
      <c r="E5" s="108"/>
      <c r="F5" s="108"/>
      <c r="G5" s="108"/>
      <c r="H5" s="108"/>
      <c r="I5" s="108"/>
      <c r="J5" s="108"/>
      <c r="K5" s="108"/>
      <c r="L5" s="17"/>
    </row>
    <row r="6" spans="2:12" ht="18" customHeight="1" x14ac:dyDescent="0.25"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7"/>
    </row>
    <row r="7" spans="2:12" ht="18" customHeight="1" x14ac:dyDescent="0.25">
      <c r="B7" s="134" t="s">
        <v>51</v>
      </c>
      <c r="C7" s="134"/>
      <c r="D7" s="134"/>
      <c r="E7" s="134"/>
      <c r="F7" s="134"/>
      <c r="G7" s="34"/>
      <c r="H7" s="35"/>
      <c r="I7" s="35"/>
      <c r="J7" s="36"/>
      <c r="K7" s="36"/>
    </row>
    <row r="8" spans="2:12" ht="57" customHeight="1" x14ac:dyDescent="0.25">
      <c r="B8" s="116" t="s">
        <v>7</v>
      </c>
      <c r="C8" s="117"/>
      <c r="D8" s="117"/>
      <c r="E8" s="117"/>
      <c r="F8" s="118"/>
      <c r="G8" s="51" t="s">
        <v>150</v>
      </c>
      <c r="H8" s="51" t="s">
        <v>152</v>
      </c>
      <c r="I8" s="51" t="s">
        <v>151</v>
      </c>
      <c r="J8" s="51" t="s">
        <v>21</v>
      </c>
      <c r="K8" s="51" t="s">
        <v>42</v>
      </c>
    </row>
    <row r="9" spans="2:12" x14ac:dyDescent="0.25">
      <c r="B9" s="129">
        <v>1</v>
      </c>
      <c r="C9" s="129"/>
      <c r="D9" s="129"/>
      <c r="E9" s="129"/>
      <c r="F9" s="130"/>
      <c r="G9" s="24">
        <v>2</v>
      </c>
      <c r="H9" s="23">
        <v>3</v>
      </c>
      <c r="I9" s="23">
        <v>4</v>
      </c>
      <c r="J9" s="23" t="s">
        <v>146</v>
      </c>
      <c r="K9" s="23" t="s">
        <v>147</v>
      </c>
    </row>
    <row r="10" spans="2:12" ht="15" customHeight="1" x14ac:dyDescent="0.25">
      <c r="B10" s="114" t="s">
        <v>23</v>
      </c>
      <c r="C10" s="126"/>
      <c r="D10" s="126"/>
      <c r="E10" s="126"/>
      <c r="F10" s="127"/>
      <c r="G10" s="55">
        <v>1461489.96</v>
      </c>
      <c r="H10" s="103">
        <v>1450144</v>
      </c>
      <c r="I10" s="41">
        <v>1446418.4</v>
      </c>
      <c r="J10" s="42">
        <f>I10/G10*100</f>
        <v>98.968753777822741</v>
      </c>
      <c r="K10" s="42">
        <f>I10/H10*100</f>
        <v>99.743087583026238</v>
      </c>
    </row>
    <row r="11" spans="2:12" x14ac:dyDescent="0.25">
      <c r="B11" s="128" t="s">
        <v>22</v>
      </c>
      <c r="C11" s="127"/>
      <c r="D11" s="127"/>
      <c r="E11" s="127"/>
      <c r="F11" s="127"/>
      <c r="G11" s="55">
        <v>0</v>
      </c>
      <c r="H11" s="103">
        <v>0</v>
      </c>
      <c r="I11" s="41">
        <v>0</v>
      </c>
      <c r="J11" s="42"/>
      <c r="K11" s="42" t="str">
        <f t="shared" ref="K11" si="0">IFERROR(I11/H11*100,"")</f>
        <v/>
      </c>
    </row>
    <row r="12" spans="2:12" ht="15" customHeight="1" x14ac:dyDescent="0.25">
      <c r="B12" s="123" t="s">
        <v>0</v>
      </c>
      <c r="C12" s="124"/>
      <c r="D12" s="124"/>
      <c r="E12" s="124"/>
      <c r="F12" s="125"/>
      <c r="G12" s="44">
        <f>G10+G11</f>
        <v>1461489.96</v>
      </c>
      <c r="H12" s="45">
        <f>H10+H11</f>
        <v>1450144</v>
      </c>
      <c r="I12" s="44">
        <f>I10+I11</f>
        <v>1446418.4</v>
      </c>
      <c r="J12" s="46">
        <f>I12/G12*100</f>
        <v>98.968753777822741</v>
      </c>
      <c r="K12" s="46">
        <f t="shared" ref="K12:K16" si="1">I12/H12*100</f>
        <v>99.743087583026238</v>
      </c>
    </row>
    <row r="13" spans="2:12" ht="15" customHeight="1" x14ac:dyDescent="0.25">
      <c r="B13" s="133" t="s">
        <v>24</v>
      </c>
      <c r="C13" s="126"/>
      <c r="D13" s="126"/>
      <c r="E13" s="126"/>
      <c r="F13" s="126"/>
      <c r="G13" s="55">
        <v>593847.52</v>
      </c>
      <c r="H13" s="103">
        <v>1500300</v>
      </c>
      <c r="I13" s="41">
        <f>' Račun prihoda i rashoda'!I20</f>
        <v>665349.04</v>
      </c>
      <c r="J13" s="47">
        <f>I13/G13*100</f>
        <v>112.04038369984268</v>
      </c>
      <c r="K13" s="47">
        <f t="shared" si="1"/>
        <v>44.347733120042662</v>
      </c>
    </row>
    <row r="14" spans="2:12" x14ac:dyDescent="0.25">
      <c r="B14" s="128" t="s">
        <v>25</v>
      </c>
      <c r="C14" s="127"/>
      <c r="D14" s="127"/>
      <c r="E14" s="127"/>
      <c r="F14" s="127"/>
      <c r="G14" s="55">
        <v>0</v>
      </c>
      <c r="H14" s="103">
        <v>22000</v>
      </c>
      <c r="I14" s="41">
        <f>' Račun prihoda i rashoda'!I59</f>
        <v>0</v>
      </c>
      <c r="J14" s="47">
        <v>0</v>
      </c>
      <c r="K14" s="47">
        <f t="shared" si="1"/>
        <v>0</v>
      </c>
    </row>
    <row r="15" spans="2:12" x14ac:dyDescent="0.25">
      <c r="B15" s="48" t="s">
        <v>1</v>
      </c>
      <c r="C15" s="43"/>
      <c r="D15" s="43"/>
      <c r="E15" s="43"/>
      <c r="F15" s="43"/>
      <c r="G15" s="44">
        <f>G13+G14</f>
        <v>593847.52</v>
      </c>
      <c r="H15" s="45">
        <f>H13+H14</f>
        <v>1522300</v>
      </c>
      <c r="I15" s="44">
        <f>I13+I14</f>
        <v>665349.04</v>
      </c>
      <c r="J15" s="46">
        <f>I15/G15*100</f>
        <v>112.04038369984268</v>
      </c>
      <c r="K15" s="46">
        <f t="shared" si="1"/>
        <v>43.706827826315447</v>
      </c>
    </row>
    <row r="16" spans="2:12" ht="15" customHeight="1" x14ac:dyDescent="0.25">
      <c r="B16" s="132" t="s">
        <v>2</v>
      </c>
      <c r="C16" s="124"/>
      <c r="D16" s="124"/>
      <c r="E16" s="124"/>
      <c r="F16" s="124"/>
      <c r="G16" s="49">
        <f>G12-G15</f>
        <v>867642.44</v>
      </c>
      <c r="H16" s="50">
        <f>H12-H15</f>
        <v>-72156</v>
      </c>
      <c r="I16" s="49">
        <f>I12-I15</f>
        <v>781069.35999999987</v>
      </c>
      <c r="J16" s="46">
        <f>I16/G16*100</f>
        <v>90.022032578304945</v>
      </c>
      <c r="K16" s="46">
        <f t="shared" si="1"/>
        <v>-1082.4731969621373</v>
      </c>
    </row>
    <row r="17" spans="1:48" ht="18" x14ac:dyDescent="0.25"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"/>
    </row>
    <row r="18" spans="1:48" ht="18" customHeight="1" x14ac:dyDescent="0.25">
      <c r="B18" s="113" t="s">
        <v>48</v>
      </c>
      <c r="C18" s="113"/>
      <c r="D18" s="113"/>
      <c r="E18" s="113"/>
      <c r="F18" s="113"/>
      <c r="G18" s="34"/>
      <c r="H18" s="35"/>
      <c r="I18" s="35"/>
      <c r="J18" s="36"/>
      <c r="K18" s="36"/>
      <c r="L18" s="1"/>
    </row>
    <row r="19" spans="1:48" ht="54.75" customHeight="1" x14ac:dyDescent="0.25">
      <c r="B19" s="116" t="s">
        <v>7</v>
      </c>
      <c r="C19" s="117"/>
      <c r="D19" s="117"/>
      <c r="E19" s="117"/>
      <c r="F19" s="118"/>
      <c r="G19" s="104" t="s">
        <v>150</v>
      </c>
      <c r="H19" s="104" t="s">
        <v>152</v>
      </c>
      <c r="I19" s="104" t="s">
        <v>151</v>
      </c>
      <c r="J19" s="104" t="s">
        <v>21</v>
      </c>
      <c r="K19" s="104" t="s">
        <v>42</v>
      </c>
    </row>
    <row r="20" spans="1:48" x14ac:dyDescent="0.25">
      <c r="B20" s="119">
        <v>1</v>
      </c>
      <c r="C20" s="120"/>
      <c r="D20" s="120"/>
      <c r="E20" s="120"/>
      <c r="F20" s="120"/>
      <c r="G20" s="52">
        <v>2</v>
      </c>
      <c r="H20" s="23">
        <v>3</v>
      </c>
      <c r="I20" s="23">
        <v>4</v>
      </c>
      <c r="J20" s="23" t="s">
        <v>146</v>
      </c>
      <c r="K20" s="23" t="s">
        <v>147</v>
      </c>
    </row>
    <row r="21" spans="1:48" ht="15.75" customHeight="1" x14ac:dyDescent="0.25">
      <c r="B21" s="114" t="s">
        <v>26</v>
      </c>
      <c r="C21" s="121"/>
      <c r="D21" s="121"/>
      <c r="E21" s="121"/>
      <c r="F21" s="121"/>
      <c r="G21" s="41">
        <v>0</v>
      </c>
      <c r="H21" s="41">
        <v>0</v>
      </c>
      <c r="I21" s="41">
        <v>0</v>
      </c>
      <c r="J21" s="53"/>
      <c r="K21" s="53"/>
    </row>
    <row r="22" spans="1:48" ht="15" customHeight="1" x14ac:dyDescent="0.25">
      <c r="B22" s="114" t="s">
        <v>27</v>
      </c>
      <c r="C22" s="115"/>
      <c r="D22" s="115"/>
      <c r="E22" s="115"/>
      <c r="F22" s="115"/>
      <c r="G22" s="41">
        <v>0</v>
      </c>
      <c r="H22" s="41">
        <v>0</v>
      </c>
      <c r="I22" s="41">
        <v>0</v>
      </c>
      <c r="J22" s="53"/>
      <c r="K22" s="53"/>
    </row>
    <row r="23" spans="1:48" ht="15" customHeight="1" x14ac:dyDescent="0.25">
      <c r="B23" s="110" t="s">
        <v>43</v>
      </c>
      <c r="C23" s="111"/>
      <c r="D23" s="111"/>
      <c r="E23" s="111"/>
      <c r="F23" s="112"/>
      <c r="G23" s="44">
        <f>G21-G22</f>
        <v>0</v>
      </c>
      <c r="H23" s="45">
        <f>H21-H22</f>
        <v>0</v>
      </c>
      <c r="I23" s="44">
        <f>I21-I22</f>
        <v>0</v>
      </c>
      <c r="J23" s="54"/>
      <c r="K23" s="54" t="str">
        <f t="shared" ref="K23" si="2">IFERROR(I23/H23*100,"")</f>
        <v/>
      </c>
    </row>
    <row r="24" spans="1:48" s="26" customFormat="1" ht="15" customHeight="1" x14ac:dyDescent="0.25">
      <c r="A24"/>
      <c r="B24" s="114" t="s">
        <v>12</v>
      </c>
      <c r="C24" s="115"/>
      <c r="D24" s="115"/>
      <c r="E24" s="115"/>
      <c r="F24" s="115"/>
      <c r="G24" s="55">
        <v>118406.3</v>
      </c>
      <c r="H24" s="55">
        <v>72156</v>
      </c>
      <c r="I24" s="55">
        <v>206263.16</v>
      </c>
      <c r="J24" s="53"/>
      <c r="K24" s="53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 s="26" customFormat="1" ht="15" customHeight="1" x14ac:dyDescent="0.25">
      <c r="A25"/>
      <c r="B25" s="114" t="s">
        <v>47</v>
      </c>
      <c r="C25" s="115"/>
      <c r="D25" s="115"/>
      <c r="E25" s="115"/>
      <c r="F25" s="115"/>
      <c r="G25" s="55">
        <v>-986048.74</v>
      </c>
      <c r="H25" s="55">
        <v>0</v>
      </c>
      <c r="I25" s="55">
        <v>-987332.52</v>
      </c>
      <c r="J25" s="53"/>
      <c r="K25" s="53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48" s="33" customFormat="1" ht="15" customHeight="1" x14ac:dyDescent="0.25">
      <c r="A26" s="32"/>
      <c r="B26" s="110" t="s">
        <v>49</v>
      </c>
      <c r="C26" s="111"/>
      <c r="D26" s="111"/>
      <c r="E26" s="111"/>
      <c r="F26" s="112"/>
      <c r="G26" s="44">
        <f>+G23+G24+G25</f>
        <v>-867642.44</v>
      </c>
      <c r="H26" s="44">
        <f>+H23+H24+H25</f>
        <v>72156</v>
      </c>
      <c r="I26" s="44">
        <f>+I23+I24+I25</f>
        <v>-781069.36</v>
      </c>
      <c r="J26" s="54"/>
      <c r="K26" s="96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</row>
    <row r="27" spans="1:48" ht="15.75" customHeight="1" x14ac:dyDescent="0.25">
      <c r="B27" s="131" t="s">
        <v>50</v>
      </c>
      <c r="C27" s="131"/>
      <c r="D27" s="131"/>
      <c r="E27" s="131"/>
      <c r="F27" s="131"/>
      <c r="G27" s="49">
        <f>+G16+G26</f>
        <v>0</v>
      </c>
      <c r="H27" s="49">
        <f t="shared" ref="H27:I27" si="3">+H16+H26</f>
        <v>0</v>
      </c>
      <c r="I27" s="49">
        <f t="shared" si="3"/>
        <v>0</v>
      </c>
      <c r="J27" s="46"/>
      <c r="K27" s="46"/>
    </row>
    <row r="29" spans="1:48" x14ac:dyDescent="0.25"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48" hidden="1" x14ac:dyDescent="0.25">
      <c r="B30" s="106" t="s">
        <v>52</v>
      </c>
      <c r="C30" s="106"/>
      <c r="D30" s="106"/>
      <c r="E30" s="106"/>
      <c r="F30" s="106"/>
      <c r="G30" s="106"/>
      <c r="H30" s="106"/>
      <c r="I30" s="106"/>
      <c r="J30" s="106"/>
      <c r="K30" s="106"/>
    </row>
    <row r="31" spans="1:48" ht="15" hidden="1" customHeight="1" x14ac:dyDescent="0.25">
      <c r="B31" s="106" t="s">
        <v>53</v>
      </c>
      <c r="C31" s="106"/>
      <c r="D31" s="106"/>
      <c r="E31" s="106"/>
      <c r="F31" s="106"/>
      <c r="G31" s="106"/>
      <c r="H31" s="106"/>
      <c r="I31" s="106"/>
      <c r="J31" s="106"/>
      <c r="K31" s="106"/>
    </row>
    <row r="32" spans="1:48" ht="15" hidden="1" customHeight="1" x14ac:dyDescent="0.25">
      <c r="B32" s="106" t="s">
        <v>54</v>
      </c>
      <c r="C32" s="106"/>
      <c r="D32" s="106"/>
      <c r="E32" s="106"/>
      <c r="F32" s="106"/>
      <c r="G32" s="106"/>
      <c r="H32" s="106"/>
      <c r="I32" s="106"/>
      <c r="J32" s="106"/>
      <c r="K32" s="106"/>
    </row>
    <row r="33" spans="2:11" ht="15" hidden="1" customHeight="1" x14ac:dyDescent="0.25">
      <c r="B33" s="106" t="s">
        <v>55</v>
      </c>
      <c r="C33" s="106"/>
      <c r="D33" s="106"/>
      <c r="E33" s="106"/>
      <c r="F33" s="106"/>
      <c r="G33" s="106"/>
      <c r="H33" s="106"/>
      <c r="I33" s="106"/>
      <c r="J33" s="106"/>
      <c r="K33" s="106"/>
    </row>
    <row r="34" spans="2:11" ht="36.75" hidden="1" customHeight="1" x14ac:dyDescent="0.25">
      <c r="B34" s="106"/>
      <c r="C34" s="106"/>
      <c r="D34" s="106"/>
      <c r="E34" s="106"/>
      <c r="F34" s="106"/>
      <c r="G34" s="106"/>
      <c r="H34" s="106"/>
      <c r="I34" s="106"/>
      <c r="J34" s="106"/>
      <c r="K34" s="106"/>
    </row>
    <row r="35" spans="2:11" ht="15" hidden="1" customHeight="1" x14ac:dyDescent="0.25">
      <c r="B35" s="122" t="s">
        <v>56</v>
      </c>
      <c r="C35" s="122"/>
      <c r="D35" s="122"/>
      <c r="E35" s="122"/>
      <c r="F35" s="122"/>
      <c r="G35" s="122"/>
      <c r="H35" s="122"/>
      <c r="I35" s="122"/>
      <c r="J35" s="122"/>
      <c r="K35" s="122"/>
    </row>
    <row r="36" spans="2:11" hidden="1" x14ac:dyDescent="0.25">
      <c r="B36" s="122"/>
      <c r="C36" s="122"/>
      <c r="D36" s="122"/>
      <c r="E36" s="122"/>
      <c r="F36" s="122"/>
      <c r="G36" s="122"/>
      <c r="H36" s="122"/>
      <c r="I36" s="122"/>
      <c r="J36" s="122"/>
      <c r="K36" s="122"/>
    </row>
    <row r="37" spans="2:11" hidden="1" x14ac:dyDescent="0.25"/>
  </sheetData>
  <mergeCells count="31">
    <mergeCell ref="B1:K1"/>
    <mergeCell ref="B33:K34"/>
    <mergeCell ref="B35:K36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30:K30"/>
    <mergeCell ref="B31:K31"/>
    <mergeCell ref="B7:F7"/>
    <mergeCell ref="B32:K32"/>
    <mergeCell ref="B2:K2"/>
    <mergeCell ref="B4:K4"/>
    <mergeCell ref="B6:K6"/>
    <mergeCell ref="B17:K17"/>
    <mergeCell ref="B5:K5"/>
    <mergeCell ref="B3:K3"/>
    <mergeCell ref="B26:F26"/>
    <mergeCell ref="B23:F23"/>
    <mergeCell ref="B18:F18"/>
    <mergeCell ref="B24:F24"/>
    <mergeCell ref="B25:F25"/>
    <mergeCell ref="B19:F19"/>
    <mergeCell ref="B20:F20"/>
    <mergeCell ref="B21:F21"/>
  </mergeCells>
  <pageMargins left="0.7" right="0.7" top="0.75" bottom="0.75" header="0.3" footer="0.3"/>
  <pageSetup paperSize="9" scale="67" orientation="landscape" r:id="rId1"/>
  <ignoredErrors>
    <ignoredError sqref="K1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B1:N65"/>
  <sheetViews>
    <sheetView zoomScale="102" zoomScaleNormal="102" workbookViewId="0">
      <selection activeCell="B2" sqref="B2:K2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9.28515625" customWidth="1"/>
    <col min="7" max="9" width="25.28515625" customWidth="1"/>
    <col min="10" max="11" width="15.7109375" customWidth="1"/>
    <col min="14" max="14" width="11.7109375" bestFit="1" customWidth="1"/>
  </cols>
  <sheetData>
    <row r="1" spans="2:11" ht="18" x14ac:dyDescent="0.25"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2:11" ht="15.75" customHeight="1" x14ac:dyDescent="0.25">
      <c r="B2" s="108" t="s">
        <v>9</v>
      </c>
      <c r="C2" s="108"/>
      <c r="D2" s="108"/>
      <c r="E2" s="108"/>
      <c r="F2" s="108"/>
      <c r="G2" s="108"/>
      <c r="H2" s="108"/>
      <c r="I2" s="108"/>
      <c r="J2" s="108"/>
      <c r="K2" s="108"/>
    </row>
    <row r="3" spans="2:11" ht="18" x14ac:dyDescent="0.25"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2:11" ht="15.75" customHeight="1" x14ac:dyDescent="0.25">
      <c r="B4" s="108" t="s">
        <v>45</v>
      </c>
      <c r="C4" s="108"/>
      <c r="D4" s="108"/>
      <c r="E4" s="108"/>
      <c r="F4" s="108"/>
      <c r="G4" s="108"/>
      <c r="H4" s="108"/>
      <c r="I4" s="108"/>
      <c r="J4" s="108"/>
      <c r="K4" s="108"/>
    </row>
    <row r="5" spans="2:11" ht="18" x14ac:dyDescent="0.25">
      <c r="B5" s="107"/>
      <c r="C5" s="107"/>
      <c r="D5" s="107"/>
      <c r="E5" s="107"/>
      <c r="F5" s="107"/>
      <c r="G5" s="107"/>
      <c r="H5" s="107"/>
      <c r="I5" s="107"/>
      <c r="J5" s="107"/>
      <c r="K5" s="107"/>
    </row>
    <row r="6" spans="2:11" ht="15.75" customHeight="1" x14ac:dyDescent="0.25">
      <c r="B6" s="108" t="s">
        <v>34</v>
      </c>
      <c r="C6" s="108"/>
      <c r="D6" s="108"/>
      <c r="E6" s="108"/>
      <c r="F6" s="108"/>
      <c r="G6" s="108"/>
      <c r="H6" s="108"/>
      <c r="I6" s="108"/>
      <c r="J6" s="108"/>
      <c r="K6" s="108"/>
    </row>
    <row r="7" spans="2:11" ht="18" x14ac:dyDescent="0.25">
      <c r="B7" s="141"/>
      <c r="C7" s="141"/>
      <c r="D7" s="141"/>
      <c r="E7" s="141"/>
      <c r="F7" s="141"/>
      <c r="G7" s="141"/>
      <c r="H7" s="141"/>
      <c r="I7" s="141"/>
      <c r="J7" s="141"/>
      <c r="K7" s="141"/>
    </row>
    <row r="8" spans="2:11" ht="45" customHeight="1" x14ac:dyDescent="0.25">
      <c r="B8" s="135" t="s">
        <v>7</v>
      </c>
      <c r="C8" s="136"/>
      <c r="D8" s="136"/>
      <c r="E8" s="136"/>
      <c r="F8" s="137"/>
      <c r="G8" s="25" t="s">
        <v>150</v>
      </c>
      <c r="H8" s="25" t="s">
        <v>152</v>
      </c>
      <c r="I8" s="25" t="s">
        <v>151</v>
      </c>
      <c r="J8" s="25" t="s">
        <v>21</v>
      </c>
      <c r="K8" s="25" t="s">
        <v>42</v>
      </c>
    </row>
    <row r="9" spans="2:11" x14ac:dyDescent="0.25">
      <c r="B9" s="138">
        <v>1</v>
      </c>
      <c r="C9" s="139"/>
      <c r="D9" s="139"/>
      <c r="E9" s="139"/>
      <c r="F9" s="140"/>
      <c r="G9" s="27">
        <v>2</v>
      </c>
      <c r="H9" s="27">
        <v>3</v>
      </c>
      <c r="I9" s="27">
        <v>4</v>
      </c>
      <c r="J9" s="27" t="s">
        <v>146</v>
      </c>
      <c r="K9" s="27" t="s">
        <v>147</v>
      </c>
    </row>
    <row r="10" spans="2:11" x14ac:dyDescent="0.25">
      <c r="B10" s="6"/>
      <c r="C10" s="6"/>
      <c r="D10" s="6"/>
      <c r="E10" s="6"/>
      <c r="F10" s="6" t="s">
        <v>57</v>
      </c>
      <c r="G10" s="57">
        <f>G11</f>
        <v>1461489.96</v>
      </c>
      <c r="H10" s="57">
        <f t="shared" ref="H10:I10" si="0">H11</f>
        <v>1450144</v>
      </c>
      <c r="I10" s="57">
        <f t="shared" si="0"/>
        <v>1446418.4</v>
      </c>
      <c r="J10" s="98">
        <f t="shared" ref="J10:J11" si="1">I10/G10*100</f>
        <v>98.968753777822741</v>
      </c>
      <c r="K10" s="98">
        <f>I10/H10*100</f>
        <v>99.743087583026238</v>
      </c>
    </row>
    <row r="11" spans="2:11" x14ac:dyDescent="0.25">
      <c r="B11" s="6">
        <v>6</v>
      </c>
      <c r="C11" s="6"/>
      <c r="D11" s="6"/>
      <c r="E11" s="6"/>
      <c r="F11" s="7" t="s">
        <v>3</v>
      </c>
      <c r="G11" s="58">
        <f>G12</f>
        <v>1461489.96</v>
      </c>
      <c r="H11" s="58">
        <f t="shared" ref="H11:I12" si="2">H12</f>
        <v>1450144</v>
      </c>
      <c r="I11" s="58">
        <f t="shared" si="2"/>
        <v>1446418.4</v>
      </c>
      <c r="J11" s="98">
        <f t="shared" si="1"/>
        <v>98.968753777822741</v>
      </c>
      <c r="K11" s="98">
        <f t="shared" ref="K11" si="3">I11/H11*100</f>
        <v>99.743087583026238</v>
      </c>
    </row>
    <row r="12" spans="2:11" ht="25.5" x14ac:dyDescent="0.25">
      <c r="B12" s="6"/>
      <c r="C12" s="9">
        <v>65</v>
      </c>
      <c r="D12" s="9"/>
      <c r="E12" s="9"/>
      <c r="F12" s="16" t="s">
        <v>58</v>
      </c>
      <c r="G12" s="64">
        <f>G13</f>
        <v>1461489.96</v>
      </c>
      <c r="H12" s="64">
        <v>1450144</v>
      </c>
      <c r="I12" s="64">
        <f t="shared" si="2"/>
        <v>1446418.4</v>
      </c>
      <c r="J12" s="98"/>
      <c r="K12" s="98"/>
    </row>
    <row r="13" spans="2:11" x14ac:dyDescent="0.25">
      <c r="B13" s="7"/>
      <c r="C13" s="7"/>
      <c r="D13" s="7">
        <v>652</v>
      </c>
      <c r="E13" s="7"/>
      <c r="F13" s="9" t="s">
        <v>59</v>
      </c>
      <c r="G13" s="56">
        <f t="shared" ref="G13:I13" si="4">G14+G15</f>
        <v>1461489.96</v>
      </c>
      <c r="H13" s="56"/>
      <c r="I13" s="56">
        <f t="shared" si="4"/>
        <v>1446418.4</v>
      </c>
      <c r="J13" s="98"/>
      <c r="K13" s="98"/>
    </row>
    <row r="14" spans="2:11" x14ac:dyDescent="0.25">
      <c r="B14" s="7"/>
      <c r="C14" s="7"/>
      <c r="D14" s="7"/>
      <c r="E14" s="7">
        <v>6526</v>
      </c>
      <c r="F14" s="9" t="s">
        <v>60</v>
      </c>
      <c r="G14" s="64">
        <v>2739.96</v>
      </c>
      <c r="H14" s="56"/>
      <c r="I14" s="64">
        <v>1274.4000000000001</v>
      </c>
      <c r="J14" s="98"/>
      <c r="K14" s="98"/>
    </row>
    <row r="15" spans="2:11" ht="25.5" x14ac:dyDescent="0.25">
      <c r="B15" s="7"/>
      <c r="C15" s="7"/>
      <c r="D15" s="8"/>
      <c r="E15" s="7">
        <v>6528</v>
      </c>
      <c r="F15" s="9" t="s">
        <v>61</v>
      </c>
      <c r="G15" s="64">
        <v>1458750</v>
      </c>
      <c r="H15" s="56"/>
      <c r="I15" s="56">
        <v>1445144</v>
      </c>
      <c r="J15" s="98"/>
      <c r="K15" s="98"/>
    </row>
    <row r="16" spans="2:11" x14ac:dyDescent="0.25">
      <c r="B16" s="142"/>
      <c r="C16" s="142"/>
      <c r="D16" s="142"/>
      <c r="E16" s="142"/>
      <c r="F16" s="142"/>
      <c r="G16" s="142"/>
      <c r="H16" s="142"/>
      <c r="I16" s="142"/>
      <c r="J16" s="142"/>
      <c r="K16" s="142"/>
    </row>
    <row r="17" spans="2:14" ht="36.75" customHeight="1" x14ac:dyDescent="0.25">
      <c r="B17" s="135" t="s">
        <v>7</v>
      </c>
      <c r="C17" s="136"/>
      <c r="D17" s="136"/>
      <c r="E17" s="136"/>
      <c r="F17" s="137"/>
      <c r="G17" s="25" t="s">
        <v>150</v>
      </c>
      <c r="H17" s="25" t="s">
        <v>152</v>
      </c>
      <c r="I17" s="25" t="s">
        <v>151</v>
      </c>
      <c r="J17" s="25" t="s">
        <v>21</v>
      </c>
      <c r="K17" s="25" t="s">
        <v>42</v>
      </c>
    </row>
    <row r="18" spans="2:14" x14ac:dyDescent="0.25">
      <c r="B18" s="135">
        <v>1</v>
      </c>
      <c r="C18" s="136"/>
      <c r="D18" s="136"/>
      <c r="E18" s="136"/>
      <c r="F18" s="137"/>
      <c r="G18" s="25">
        <v>2</v>
      </c>
      <c r="H18" s="25">
        <v>3</v>
      </c>
      <c r="I18" s="25">
        <v>4</v>
      </c>
      <c r="J18" s="25" t="s">
        <v>146</v>
      </c>
      <c r="K18" s="25" t="s">
        <v>147</v>
      </c>
    </row>
    <row r="19" spans="2:14" x14ac:dyDescent="0.25">
      <c r="B19" s="6"/>
      <c r="C19" s="9"/>
      <c r="D19" s="9"/>
      <c r="E19" s="9"/>
      <c r="F19" s="6" t="s">
        <v>93</v>
      </c>
      <c r="G19" s="69">
        <f>G20+G60</f>
        <v>593847.52</v>
      </c>
      <c r="H19" s="69">
        <f t="shared" ref="H19:I19" si="5">H20+H60</f>
        <v>1522300</v>
      </c>
      <c r="I19" s="69">
        <f t="shared" si="5"/>
        <v>665349.04</v>
      </c>
      <c r="J19" s="68">
        <f>I19/G19*100</f>
        <v>112.04038369984268</v>
      </c>
      <c r="K19" s="68">
        <f>I19/H19*100</f>
        <v>43.706827826315447</v>
      </c>
    </row>
    <row r="20" spans="2:14" x14ac:dyDescent="0.25">
      <c r="B20" s="9">
        <v>3</v>
      </c>
      <c r="C20" s="9"/>
      <c r="D20" s="9"/>
      <c r="E20" s="9"/>
      <c r="F20" s="6" t="s">
        <v>4</v>
      </c>
      <c r="G20" s="57">
        <f>G21+G29+G55</f>
        <v>593847.52</v>
      </c>
      <c r="H20" s="57">
        <f t="shared" ref="H20:I20" si="6">H21+H29+H55</f>
        <v>1500300</v>
      </c>
      <c r="I20" s="57">
        <f t="shared" si="6"/>
        <v>665349.04</v>
      </c>
      <c r="J20" s="68">
        <f t="shared" ref="J20:J53" si="7">I20/G20*100</f>
        <v>112.04038369984268</v>
      </c>
      <c r="K20" s="68">
        <f t="shared" ref="K20:K60" si="8">I20/H20*100</f>
        <v>44.347733120042662</v>
      </c>
    </row>
    <row r="21" spans="2:14" x14ac:dyDescent="0.25">
      <c r="B21" s="9"/>
      <c r="C21" s="6">
        <v>31</v>
      </c>
      <c r="D21" s="6"/>
      <c r="E21" s="6"/>
      <c r="F21" s="6" t="s">
        <v>5</v>
      </c>
      <c r="G21" s="57">
        <f>G22+G25+G27</f>
        <v>450241.38</v>
      </c>
      <c r="H21" s="57">
        <v>1100000</v>
      </c>
      <c r="I21" s="57">
        <f t="shared" ref="I21" si="9">I22+I25+I27</f>
        <v>506758.37</v>
      </c>
      <c r="J21" s="68">
        <f t="shared" si="7"/>
        <v>112.55259789759884</v>
      </c>
      <c r="K21" s="68">
        <f t="shared" si="8"/>
        <v>46.068942727272727</v>
      </c>
    </row>
    <row r="22" spans="2:14" x14ac:dyDescent="0.25">
      <c r="B22" s="7"/>
      <c r="C22" s="7"/>
      <c r="D22" s="7">
        <v>311</v>
      </c>
      <c r="E22" s="7"/>
      <c r="F22" s="6" t="s">
        <v>28</v>
      </c>
      <c r="G22" s="57">
        <f>SUM(G23:G24)</f>
        <v>375471.46</v>
      </c>
      <c r="H22" s="57"/>
      <c r="I22" s="57">
        <f>SUM(I23:I24)</f>
        <v>422006.57</v>
      </c>
      <c r="J22" s="68">
        <f t="shared" si="7"/>
        <v>112.39378087484997</v>
      </c>
      <c r="K22" s="68"/>
    </row>
    <row r="23" spans="2:14" x14ac:dyDescent="0.25">
      <c r="B23" s="7"/>
      <c r="C23" s="7"/>
      <c r="D23" s="7"/>
      <c r="E23" s="7">
        <v>3111</v>
      </c>
      <c r="F23" s="7" t="s">
        <v>29</v>
      </c>
      <c r="G23" s="64">
        <v>375471.46</v>
      </c>
      <c r="H23" s="56"/>
      <c r="I23" s="64">
        <v>421448.3</v>
      </c>
      <c r="J23" s="68">
        <f t="shared" si="7"/>
        <v>112.24509580568387</v>
      </c>
      <c r="K23" s="68"/>
    </row>
    <row r="24" spans="2:14" x14ac:dyDescent="0.25">
      <c r="B24" s="7"/>
      <c r="C24" s="7"/>
      <c r="D24" s="8"/>
      <c r="E24" s="7">
        <v>3113</v>
      </c>
      <c r="F24" s="7" t="s">
        <v>66</v>
      </c>
      <c r="G24" s="64">
        <v>0</v>
      </c>
      <c r="H24" s="56"/>
      <c r="I24" s="64">
        <v>558.27</v>
      </c>
      <c r="J24" s="68">
        <v>0</v>
      </c>
      <c r="K24" s="68"/>
      <c r="N24" s="100"/>
    </row>
    <row r="25" spans="2:14" x14ac:dyDescent="0.25">
      <c r="B25" s="7"/>
      <c r="C25" s="7"/>
      <c r="D25" s="7">
        <v>312</v>
      </c>
      <c r="E25" s="7"/>
      <c r="F25" s="7" t="s">
        <v>67</v>
      </c>
      <c r="G25" s="64">
        <v>14400</v>
      </c>
      <c r="H25" s="56"/>
      <c r="I25" s="56">
        <f>I26</f>
        <v>17007.2</v>
      </c>
      <c r="J25" s="68">
        <f t="shared" si="7"/>
        <v>118.10555555555555</v>
      </c>
      <c r="K25" s="68"/>
    </row>
    <row r="26" spans="2:14" x14ac:dyDescent="0.25">
      <c r="B26" s="7"/>
      <c r="C26" s="7"/>
      <c r="D26" s="7"/>
      <c r="E26" s="7">
        <v>3121</v>
      </c>
      <c r="F26" s="7" t="s">
        <v>67</v>
      </c>
      <c r="G26" s="64">
        <v>14400</v>
      </c>
      <c r="H26" s="56"/>
      <c r="I26" s="64">
        <v>17007.2</v>
      </c>
      <c r="J26" s="68">
        <f t="shared" si="7"/>
        <v>118.10555555555555</v>
      </c>
      <c r="K26" s="68"/>
    </row>
    <row r="27" spans="2:14" x14ac:dyDescent="0.25">
      <c r="B27" s="7"/>
      <c r="C27" s="7"/>
      <c r="D27" s="7">
        <v>313</v>
      </c>
      <c r="E27" s="7"/>
      <c r="F27" s="16" t="s">
        <v>68</v>
      </c>
      <c r="G27" s="64">
        <v>60369.919999999998</v>
      </c>
      <c r="H27" s="56"/>
      <c r="I27" s="56">
        <f t="shared" ref="I27" si="10">I28</f>
        <v>67744.600000000006</v>
      </c>
      <c r="J27" s="68">
        <f t="shared" si="7"/>
        <v>112.21581873886863</v>
      </c>
      <c r="K27" s="68"/>
    </row>
    <row r="28" spans="2:14" x14ac:dyDescent="0.25">
      <c r="B28" s="7"/>
      <c r="C28" s="7"/>
      <c r="D28" s="7"/>
      <c r="E28" s="7">
        <v>3132</v>
      </c>
      <c r="F28" s="7" t="s">
        <v>69</v>
      </c>
      <c r="G28" s="64">
        <v>60369.919999999998</v>
      </c>
      <c r="H28" s="56"/>
      <c r="I28" s="64">
        <v>67744.600000000006</v>
      </c>
      <c r="J28" s="68">
        <f t="shared" si="7"/>
        <v>112.21581873886863</v>
      </c>
      <c r="K28" s="68"/>
    </row>
    <row r="29" spans="2:14" x14ac:dyDescent="0.25">
      <c r="B29" s="7"/>
      <c r="C29" s="12">
        <v>32</v>
      </c>
      <c r="D29" s="12"/>
      <c r="E29" s="7"/>
      <c r="F29" s="12" t="s">
        <v>10</v>
      </c>
      <c r="G29" s="57">
        <f>G30+G34+G38+G48</f>
        <v>143606.14000000001</v>
      </c>
      <c r="H29" s="57">
        <v>400000</v>
      </c>
      <c r="I29" s="62">
        <f>I30+I34+I38+I48</f>
        <v>158590.66999999998</v>
      </c>
      <c r="J29" s="68">
        <f t="shared" si="7"/>
        <v>110.43446331751552</v>
      </c>
      <c r="K29" s="68">
        <f>I29/H29*100</f>
        <v>39.647667499999997</v>
      </c>
    </row>
    <row r="30" spans="2:14" x14ac:dyDescent="0.25">
      <c r="B30" s="7"/>
      <c r="C30" s="12"/>
      <c r="D30" s="12">
        <v>321</v>
      </c>
      <c r="E30" s="7"/>
      <c r="F30" s="10" t="s">
        <v>30</v>
      </c>
      <c r="G30" s="56">
        <f>G31+G32+G33</f>
        <v>14072.47</v>
      </c>
      <c r="H30" s="56"/>
      <c r="I30" s="57">
        <f t="shared" ref="I30" si="11">I31+I32+I33</f>
        <v>13291.64</v>
      </c>
      <c r="J30" s="68">
        <f t="shared" si="7"/>
        <v>94.451364970044352</v>
      </c>
      <c r="K30" s="68"/>
    </row>
    <row r="31" spans="2:14" x14ac:dyDescent="0.25">
      <c r="B31" s="7"/>
      <c r="C31" s="7"/>
      <c r="D31" s="7"/>
      <c r="E31" s="7">
        <v>3211</v>
      </c>
      <c r="F31" s="11" t="s">
        <v>31</v>
      </c>
      <c r="G31" s="64">
        <v>3550.31</v>
      </c>
      <c r="H31" s="59"/>
      <c r="I31" s="64">
        <v>3331.53</v>
      </c>
      <c r="J31" s="68">
        <f t="shared" si="7"/>
        <v>93.837721213077174</v>
      </c>
      <c r="K31" s="68"/>
    </row>
    <row r="32" spans="2:14" x14ac:dyDescent="0.25">
      <c r="B32" s="7"/>
      <c r="C32" s="7"/>
      <c r="D32" s="7"/>
      <c r="E32" s="7">
        <v>3212</v>
      </c>
      <c r="F32" s="7" t="s">
        <v>70</v>
      </c>
      <c r="G32" s="64">
        <v>6234.66</v>
      </c>
      <c r="H32" s="59"/>
      <c r="I32" s="64">
        <v>7118.16</v>
      </c>
      <c r="J32" s="68">
        <f t="shared" si="7"/>
        <v>114.17078076430791</v>
      </c>
      <c r="K32" s="68"/>
    </row>
    <row r="33" spans="2:11" x14ac:dyDescent="0.25">
      <c r="B33" s="7"/>
      <c r="C33" s="7"/>
      <c r="D33" s="7"/>
      <c r="E33" s="7">
        <v>3213</v>
      </c>
      <c r="F33" s="7" t="s">
        <v>71</v>
      </c>
      <c r="G33" s="64">
        <v>4287.5</v>
      </c>
      <c r="H33" s="59"/>
      <c r="I33" s="64">
        <v>2841.95</v>
      </c>
      <c r="J33" s="68">
        <f t="shared" si="7"/>
        <v>66.284548104956258</v>
      </c>
      <c r="K33" s="68"/>
    </row>
    <row r="34" spans="2:11" x14ac:dyDescent="0.25">
      <c r="B34" s="7"/>
      <c r="C34" s="7"/>
      <c r="D34" s="12">
        <v>322</v>
      </c>
      <c r="E34" s="7"/>
      <c r="F34" s="67" t="s">
        <v>72</v>
      </c>
      <c r="G34" s="62">
        <f>G35+G36+G37</f>
        <v>15247.75</v>
      </c>
      <c r="H34" s="62"/>
      <c r="I34" s="62">
        <f t="shared" ref="I34" si="12">I35+I36+I37</f>
        <v>9428.9499999999989</v>
      </c>
      <c r="J34" s="68">
        <f t="shared" si="7"/>
        <v>61.838304012067347</v>
      </c>
      <c r="K34" s="68"/>
    </row>
    <row r="35" spans="2:11" x14ac:dyDescent="0.25">
      <c r="B35" s="7"/>
      <c r="C35" s="7"/>
      <c r="D35" s="7"/>
      <c r="E35" s="7">
        <v>3221</v>
      </c>
      <c r="F35" s="63" t="s">
        <v>73</v>
      </c>
      <c r="G35" s="64">
        <v>5531.89</v>
      </c>
      <c r="H35" s="64"/>
      <c r="I35" s="64">
        <v>1188.17</v>
      </c>
      <c r="J35" s="68">
        <f t="shared" si="7"/>
        <v>21.478554345802248</v>
      </c>
      <c r="K35" s="68"/>
    </row>
    <row r="36" spans="2:11" ht="15" customHeight="1" x14ac:dyDescent="0.25">
      <c r="B36" s="7"/>
      <c r="C36" s="7"/>
      <c r="D36" s="7"/>
      <c r="E36" s="7">
        <v>3223</v>
      </c>
      <c r="F36" s="65" t="s">
        <v>74</v>
      </c>
      <c r="G36" s="64">
        <v>9635.86</v>
      </c>
      <c r="H36" s="66"/>
      <c r="I36" s="66">
        <v>8165.82</v>
      </c>
      <c r="J36" s="68">
        <f t="shared" si="7"/>
        <v>84.744070586330636</v>
      </c>
      <c r="K36" s="68"/>
    </row>
    <row r="37" spans="2:11" x14ac:dyDescent="0.25">
      <c r="B37" s="7"/>
      <c r="C37" s="7"/>
      <c r="D37" s="7"/>
      <c r="E37" s="7">
        <v>3225</v>
      </c>
      <c r="F37" s="65" t="s">
        <v>75</v>
      </c>
      <c r="G37" s="64">
        <v>80</v>
      </c>
      <c r="H37" s="66"/>
      <c r="I37" s="66">
        <v>74.959999999999994</v>
      </c>
      <c r="J37" s="68">
        <f t="shared" si="7"/>
        <v>93.699999999999989</v>
      </c>
      <c r="K37" s="68"/>
    </row>
    <row r="38" spans="2:11" ht="21" customHeight="1" x14ac:dyDescent="0.25">
      <c r="B38" s="7"/>
      <c r="C38" s="7"/>
      <c r="D38" s="12">
        <v>323</v>
      </c>
      <c r="E38" s="7"/>
      <c r="F38" s="60" t="s">
        <v>76</v>
      </c>
      <c r="G38" s="61">
        <f>SUM(G39:G47)</f>
        <v>107281.35</v>
      </c>
      <c r="H38" s="61"/>
      <c r="I38" s="61">
        <f t="shared" ref="I38" si="13">SUM(I39:I47)</f>
        <v>129027.37999999999</v>
      </c>
      <c r="J38" s="68">
        <f t="shared" si="7"/>
        <v>120.270093543752</v>
      </c>
      <c r="K38" s="68"/>
    </row>
    <row r="39" spans="2:11" x14ac:dyDescent="0.25">
      <c r="B39" s="7"/>
      <c r="C39" s="7"/>
      <c r="D39" s="7"/>
      <c r="E39" s="7">
        <v>3231</v>
      </c>
      <c r="F39" s="63" t="s">
        <v>77</v>
      </c>
      <c r="G39" s="64">
        <v>3605.19</v>
      </c>
      <c r="H39" s="64"/>
      <c r="I39" s="64">
        <v>5533.62</v>
      </c>
      <c r="J39" s="68">
        <f t="shared" si="7"/>
        <v>153.49038469539747</v>
      </c>
      <c r="K39" s="68"/>
    </row>
    <row r="40" spans="2:11" x14ac:dyDescent="0.25">
      <c r="B40" s="7"/>
      <c r="C40" s="7"/>
      <c r="D40" s="7"/>
      <c r="E40" s="7">
        <v>3232</v>
      </c>
      <c r="F40" s="63" t="s">
        <v>78</v>
      </c>
      <c r="G40" s="64">
        <v>1800.21</v>
      </c>
      <c r="H40" s="64"/>
      <c r="I40" s="64">
        <v>693.9</v>
      </c>
      <c r="J40" s="68">
        <f t="shared" si="7"/>
        <v>38.545503024647118</v>
      </c>
      <c r="K40" s="68"/>
    </row>
    <row r="41" spans="2:11" x14ac:dyDescent="0.25">
      <c r="B41" s="7"/>
      <c r="C41" s="7"/>
      <c r="D41" s="7"/>
      <c r="E41" s="7">
        <v>3233</v>
      </c>
      <c r="F41" s="63" t="s">
        <v>79</v>
      </c>
      <c r="G41" s="64">
        <v>1425</v>
      </c>
      <c r="H41" s="64"/>
      <c r="I41" s="64">
        <v>0</v>
      </c>
      <c r="J41" s="68">
        <f t="shared" si="7"/>
        <v>0</v>
      </c>
      <c r="K41" s="68"/>
    </row>
    <row r="42" spans="2:11" x14ac:dyDescent="0.25">
      <c r="B42" s="7"/>
      <c r="C42" s="7"/>
      <c r="D42" s="7"/>
      <c r="E42" s="7">
        <v>3234</v>
      </c>
      <c r="F42" s="63" t="s">
        <v>80</v>
      </c>
      <c r="G42" s="64">
        <v>3046.9</v>
      </c>
      <c r="H42" s="64"/>
      <c r="I42" s="64">
        <v>2518.21</v>
      </c>
      <c r="J42" s="68">
        <f t="shared" si="7"/>
        <v>82.648265450129642</v>
      </c>
      <c r="K42" s="68"/>
    </row>
    <row r="43" spans="2:11" x14ac:dyDescent="0.25">
      <c r="B43" s="7"/>
      <c r="C43" s="7"/>
      <c r="D43" s="7"/>
      <c r="E43" s="7">
        <v>3235</v>
      </c>
      <c r="F43" s="63" t="s">
        <v>81</v>
      </c>
      <c r="G43" s="64">
        <v>71945.02</v>
      </c>
      <c r="H43" s="64"/>
      <c r="I43" s="64">
        <v>89094.87</v>
      </c>
      <c r="J43" s="68">
        <f t="shared" si="7"/>
        <v>123.83743864412018</v>
      </c>
      <c r="K43" s="68"/>
    </row>
    <row r="44" spans="2:11" x14ac:dyDescent="0.25">
      <c r="B44" s="7"/>
      <c r="C44" s="7"/>
      <c r="D44" s="7"/>
      <c r="E44" s="7">
        <v>3236</v>
      </c>
      <c r="F44" s="63" t="s">
        <v>82</v>
      </c>
      <c r="G44" s="64">
        <v>0</v>
      </c>
      <c r="H44" s="64"/>
      <c r="I44" s="64">
        <v>0</v>
      </c>
      <c r="J44" s="68">
        <v>0</v>
      </c>
      <c r="K44" s="68"/>
    </row>
    <row r="45" spans="2:11" x14ac:dyDescent="0.25">
      <c r="B45" s="7"/>
      <c r="C45" s="7"/>
      <c r="D45" s="7"/>
      <c r="E45" s="7">
        <v>3237</v>
      </c>
      <c r="F45" s="63" t="s">
        <v>83</v>
      </c>
      <c r="G45" s="64">
        <v>6917.51</v>
      </c>
      <c r="H45" s="64"/>
      <c r="I45" s="64">
        <v>13409.17</v>
      </c>
      <c r="J45" s="68">
        <f t="shared" si="7"/>
        <v>193.84388313135796</v>
      </c>
      <c r="K45" s="68"/>
    </row>
    <row r="46" spans="2:11" x14ac:dyDescent="0.25">
      <c r="B46" s="7"/>
      <c r="C46" s="7"/>
      <c r="D46" s="7"/>
      <c r="E46" s="7">
        <v>3238</v>
      </c>
      <c r="F46" s="63" t="s">
        <v>84</v>
      </c>
      <c r="G46" s="64">
        <v>6185.46</v>
      </c>
      <c r="H46" s="64"/>
      <c r="I46" s="64">
        <v>8044.22</v>
      </c>
      <c r="J46" s="68">
        <f t="shared" si="7"/>
        <v>130.05047320651983</v>
      </c>
      <c r="K46" s="68"/>
    </row>
    <row r="47" spans="2:11" x14ac:dyDescent="0.25">
      <c r="B47" s="7"/>
      <c r="C47" s="7"/>
      <c r="D47" s="7"/>
      <c r="E47" s="7">
        <v>3239</v>
      </c>
      <c r="F47" s="63" t="s">
        <v>85</v>
      </c>
      <c r="G47" s="64">
        <v>12356.06</v>
      </c>
      <c r="H47" s="64"/>
      <c r="I47" s="64">
        <v>9733.39</v>
      </c>
      <c r="J47" s="68">
        <f t="shared" si="7"/>
        <v>78.774220908606779</v>
      </c>
      <c r="K47" s="68"/>
    </row>
    <row r="48" spans="2:11" x14ac:dyDescent="0.25">
      <c r="B48" s="7"/>
      <c r="C48" s="7"/>
      <c r="D48" s="12">
        <v>329</v>
      </c>
      <c r="E48" s="7"/>
      <c r="F48" s="67" t="s">
        <v>86</v>
      </c>
      <c r="G48" s="62">
        <f>SUM(G49:G54)</f>
        <v>7004.57</v>
      </c>
      <c r="H48" s="62"/>
      <c r="I48" s="62">
        <f t="shared" ref="I48" si="14">SUM(I49:I54)</f>
        <v>6842.7000000000007</v>
      </c>
      <c r="J48" s="68">
        <f t="shared" si="7"/>
        <v>97.689080129115723</v>
      </c>
      <c r="K48" s="68"/>
    </row>
    <row r="49" spans="2:11" x14ac:dyDescent="0.25">
      <c r="B49" s="7"/>
      <c r="C49" s="7"/>
      <c r="D49" s="12"/>
      <c r="E49" s="7">
        <v>3291</v>
      </c>
      <c r="F49" s="63" t="s">
        <v>87</v>
      </c>
      <c r="G49" s="64">
        <v>6192.6</v>
      </c>
      <c r="H49" s="64"/>
      <c r="I49" s="64">
        <v>6176.3</v>
      </c>
      <c r="J49" s="68">
        <f t="shared" si="7"/>
        <v>99.736782611504054</v>
      </c>
      <c r="K49" s="68"/>
    </row>
    <row r="50" spans="2:11" x14ac:dyDescent="0.25">
      <c r="B50" s="7"/>
      <c r="C50" s="7"/>
      <c r="D50" s="12"/>
      <c r="E50" s="7">
        <v>3292</v>
      </c>
      <c r="F50" s="63" t="s">
        <v>88</v>
      </c>
      <c r="G50" s="64">
        <v>0</v>
      </c>
      <c r="H50" s="64"/>
      <c r="I50" s="64">
        <v>0</v>
      </c>
      <c r="J50" s="68">
        <v>0</v>
      </c>
      <c r="K50" s="68"/>
    </row>
    <row r="51" spans="2:11" x14ac:dyDescent="0.25">
      <c r="B51" s="7"/>
      <c r="C51" s="7"/>
      <c r="D51" s="12"/>
      <c r="E51" s="7">
        <v>3293</v>
      </c>
      <c r="F51" s="63" t="s">
        <v>89</v>
      </c>
      <c r="G51" s="64">
        <v>472.2</v>
      </c>
      <c r="H51" s="64"/>
      <c r="I51" s="64">
        <v>602.67999999999995</v>
      </c>
      <c r="J51" s="68">
        <f t="shared" si="7"/>
        <v>127.63235916984328</v>
      </c>
      <c r="K51" s="68"/>
    </row>
    <row r="52" spans="2:11" x14ac:dyDescent="0.25">
      <c r="B52" s="7"/>
      <c r="C52" s="7"/>
      <c r="D52" s="12"/>
      <c r="E52" s="7">
        <v>3294</v>
      </c>
      <c r="F52" s="63" t="s">
        <v>90</v>
      </c>
      <c r="G52" s="64">
        <v>0</v>
      </c>
      <c r="H52" s="64"/>
      <c r="I52" s="64">
        <v>0</v>
      </c>
      <c r="J52" s="68">
        <v>0</v>
      </c>
      <c r="K52" s="68"/>
    </row>
    <row r="53" spans="2:11" x14ac:dyDescent="0.25">
      <c r="B53" s="7"/>
      <c r="C53" s="7"/>
      <c r="D53" s="12"/>
      <c r="E53" s="7">
        <v>3295</v>
      </c>
      <c r="F53" s="63" t="s">
        <v>91</v>
      </c>
      <c r="G53" s="64">
        <v>339.77</v>
      </c>
      <c r="H53" s="64"/>
      <c r="I53" s="64">
        <v>63.72</v>
      </c>
      <c r="J53" s="68">
        <f t="shared" si="7"/>
        <v>18.753862907260796</v>
      </c>
      <c r="K53" s="68"/>
    </row>
    <row r="54" spans="2:11" x14ac:dyDescent="0.25">
      <c r="B54" s="7"/>
      <c r="C54" s="7"/>
      <c r="D54" s="12"/>
      <c r="E54" s="7">
        <v>3299</v>
      </c>
      <c r="F54" s="63" t="s">
        <v>86</v>
      </c>
      <c r="G54" s="64">
        <v>0</v>
      </c>
      <c r="H54" s="64"/>
      <c r="I54" s="64">
        <v>0</v>
      </c>
      <c r="J54" s="68">
        <v>0</v>
      </c>
      <c r="K54" s="68"/>
    </row>
    <row r="55" spans="2:11" x14ac:dyDescent="0.25">
      <c r="B55" s="7"/>
      <c r="C55" s="12">
        <v>34</v>
      </c>
      <c r="D55" s="12"/>
      <c r="E55" s="7"/>
      <c r="F55" s="67" t="s">
        <v>92</v>
      </c>
      <c r="G55" s="62">
        <f>G56</f>
        <v>0</v>
      </c>
      <c r="H55" s="62">
        <v>300</v>
      </c>
      <c r="I55" s="62">
        <v>0</v>
      </c>
      <c r="J55" s="68">
        <v>0</v>
      </c>
      <c r="K55" s="68">
        <f t="shared" si="8"/>
        <v>0</v>
      </c>
    </row>
    <row r="56" spans="2:11" x14ac:dyDescent="0.25">
      <c r="B56" s="7"/>
      <c r="C56" s="7"/>
      <c r="D56" s="12">
        <v>343</v>
      </c>
      <c r="E56" s="7"/>
      <c r="F56" s="63" t="s">
        <v>95</v>
      </c>
      <c r="G56" s="64">
        <f>G58</f>
        <v>0</v>
      </c>
      <c r="H56" s="64"/>
      <c r="I56" s="64">
        <f>I58</f>
        <v>0</v>
      </c>
      <c r="J56" s="68">
        <v>0</v>
      </c>
      <c r="K56" s="68"/>
    </row>
    <row r="57" spans="2:11" x14ac:dyDescent="0.25">
      <c r="B57" s="7"/>
      <c r="C57" s="7"/>
      <c r="D57" s="12"/>
      <c r="E57" s="7">
        <v>3433</v>
      </c>
      <c r="F57" s="63" t="s">
        <v>149</v>
      </c>
      <c r="G57" s="64">
        <v>0</v>
      </c>
      <c r="H57" s="64"/>
      <c r="I57" s="64">
        <v>0</v>
      </c>
      <c r="J57" s="68">
        <v>0</v>
      </c>
      <c r="K57" s="68"/>
    </row>
    <row r="58" spans="2:11" x14ac:dyDescent="0.25">
      <c r="B58" s="7"/>
      <c r="C58" s="7"/>
      <c r="D58" s="7"/>
      <c r="E58" s="7">
        <v>3434</v>
      </c>
      <c r="F58" s="63" t="s">
        <v>94</v>
      </c>
      <c r="G58" s="64">
        <v>0</v>
      </c>
      <c r="H58" s="64"/>
      <c r="I58" s="64">
        <v>0</v>
      </c>
      <c r="J58" s="68">
        <v>0</v>
      </c>
      <c r="K58" s="68"/>
    </row>
    <row r="59" spans="2:11" x14ac:dyDescent="0.25">
      <c r="B59" s="12">
        <v>4</v>
      </c>
      <c r="C59" s="12"/>
      <c r="D59" s="12"/>
      <c r="E59" s="12"/>
      <c r="F59" s="71" t="s">
        <v>6</v>
      </c>
      <c r="G59" s="62">
        <f>G60</f>
        <v>0</v>
      </c>
      <c r="H59" s="62">
        <f t="shared" ref="H59:I59" si="15">H60</f>
        <v>22000</v>
      </c>
      <c r="I59" s="62">
        <f t="shared" si="15"/>
        <v>0</v>
      </c>
      <c r="J59" s="68">
        <v>0</v>
      </c>
      <c r="K59" s="68">
        <f t="shared" si="8"/>
        <v>0</v>
      </c>
    </row>
    <row r="60" spans="2:11" ht="35.25" customHeight="1" x14ac:dyDescent="0.25">
      <c r="B60" s="7"/>
      <c r="C60" s="12">
        <v>42</v>
      </c>
      <c r="D60" s="12"/>
      <c r="E60" s="12"/>
      <c r="F60" s="71" t="s">
        <v>96</v>
      </c>
      <c r="G60" s="62">
        <f>G61+G64</f>
        <v>0</v>
      </c>
      <c r="H60" s="72">
        <v>22000</v>
      </c>
      <c r="I60" s="62">
        <f>I61+I64</f>
        <v>0</v>
      </c>
      <c r="J60" s="68">
        <v>0</v>
      </c>
      <c r="K60" s="68">
        <f t="shared" si="8"/>
        <v>0</v>
      </c>
    </row>
    <row r="61" spans="2:11" x14ac:dyDescent="0.25">
      <c r="B61" s="7"/>
      <c r="C61" s="7"/>
      <c r="D61" s="7">
        <v>422</v>
      </c>
      <c r="E61" s="7"/>
      <c r="F61" s="70" t="s">
        <v>97</v>
      </c>
      <c r="G61" s="64">
        <f>SUM(G62:G63)</f>
        <v>0</v>
      </c>
      <c r="H61" s="64"/>
      <c r="I61" s="64">
        <f t="shared" ref="I61" si="16">SUM(I62:I63)</f>
        <v>0</v>
      </c>
      <c r="J61" s="68">
        <v>0</v>
      </c>
      <c r="K61" s="68"/>
    </row>
    <row r="62" spans="2:11" x14ac:dyDescent="0.25">
      <c r="B62" s="7"/>
      <c r="C62" s="7"/>
      <c r="D62" s="7"/>
      <c r="E62" s="7">
        <v>4221</v>
      </c>
      <c r="F62" s="70" t="s">
        <v>98</v>
      </c>
      <c r="G62" s="64">
        <v>0</v>
      </c>
      <c r="H62" s="64"/>
      <c r="I62" s="64">
        <v>0</v>
      </c>
      <c r="J62" s="68">
        <v>0</v>
      </c>
      <c r="K62" s="68"/>
    </row>
    <row r="63" spans="2:11" x14ac:dyDescent="0.25">
      <c r="B63" s="7"/>
      <c r="C63" s="7"/>
      <c r="D63" s="7"/>
      <c r="E63" s="7">
        <v>4224</v>
      </c>
      <c r="F63" s="70" t="s">
        <v>99</v>
      </c>
      <c r="G63" s="64">
        <v>0</v>
      </c>
      <c r="H63" s="62"/>
      <c r="I63" s="64">
        <v>0</v>
      </c>
      <c r="J63" s="68">
        <v>0</v>
      </c>
      <c r="K63" s="68"/>
    </row>
    <row r="64" spans="2:11" x14ac:dyDescent="0.25">
      <c r="B64" s="7"/>
      <c r="C64" s="7"/>
      <c r="D64" s="7">
        <v>426</v>
      </c>
      <c r="E64" s="7"/>
      <c r="F64" s="70" t="s">
        <v>100</v>
      </c>
      <c r="G64" s="64">
        <f>G65</f>
        <v>0</v>
      </c>
      <c r="H64" s="64"/>
      <c r="I64" s="64">
        <f t="shared" ref="I64" si="17">I65</f>
        <v>0</v>
      </c>
      <c r="J64" s="68">
        <v>0</v>
      </c>
      <c r="K64" s="68"/>
    </row>
    <row r="65" spans="2:11" x14ac:dyDescent="0.25">
      <c r="B65" s="7"/>
      <c r="C65" s="7"/>
      <c r="D65" s="7"/>
      <c r="E65" s="7">
        <v>4262</v>
      </c>
      <c r="F65" s="70" t="s">
        <v>101</v>
      </c>
      <c r="G65" s="64">
        <v>0</v>
      </c>
      <c r="H65" s="64"/>
      <c r="I65" s="64">
        <v>0</v>
      </c>
      <c r="J65" s="68">
        <v>0</v>
      </c>
      <c r="K65" s="68"/>
    </row>
  </sheetData>
  <mergeCells count="12">
    <mergeCell ref="B1:K1"/>
    <mergeCell ref="B2:K2"/>
    <mergeCell ref="B4:K4"/>
    <mergeCell ref="B6:K6"/>
    <mergeCell ref="B18:F18"/>
    <mergeCell ref="B9:F9"/>
    <mergeCell ref="B17:F17"/>
    <mergeCell ref="B8:F8"/>
    <mergeCell ref="B7:K7"/>
    <mergeCell ref="B5:K5"/>
    <mergeCell ref="B16:K16"/>
    <mergeCell ref="B3:K3"/>
  </mergeCells>
  <pageMargins left="0.7" right="0.7" top="0.75" bottom="0.75" header="0.3" footer="0.3"/>
  <pageSetup paperSize="9" scale="83" fitToHeight="0" orientation="landscape" r:id="rId1"/>
  <ignoredErrors>
    <ignoredError sqref="I4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B1:J11"/>
  <sheetViews>
    <sheetView workbookViewId="0">
      <selection activeCell="B2" sqref="B2:G2"/>
    </sheetView>
  </sheetViews>
  <sheetFormatPr defaultRowHeight="15" x14ac:dyDescent="0.25"/>
  <cols>
    <col min="2" max="2" width="37.7109375" customWidth="1"/>
    <col min="3" max="4" width="25.28515625" customWidth="1"/>
    <col min="5" max="5" width="26.85546875" customWidth="1"/>
    <col min="6" max="7" width="15.7109375" customWidth="1"/>
  </cols>
  <sheetData>
    <row r="1" spans="2:10" ht="18" x14ac:dyDescent="0.25">
      <c r="B1" s="2"/>
      <c r="C1" s="2"/>
      <c r="D1" s="2"/>
      <c r="E1" s="3"/>
      <c r="F1" s="3"/>
      <c r="G1" s="3"/>
    </row>
    <row r="2" spans="2:10" ht="15.75" customHeight="1" x14ac:dyDescent="0.25">
      <c r="B2" s="108" t="s">
        <v>35</v>
      </c>
      <c r="C2" s="108"/>
      <c r="D2" s="108"/>
      <c r="E2" s="108"/>
      <c r="F2" s="108"/>
      <c r="G2" s="108"/>
    </row>
    <row r="3" spans="2:10" ht="18" x14ac:dyDescent="0.25">
      <c r="B3" s="37"/>
      <c r="C3" s="37"/>
      <c r="D3" s="37"/>
      <c r="E3" s="38"/>
      <c r="F3" s="38"/>
      <c r="G3" s="38"/>
    </row>
    <row r="4" spans="2:10" ht="47.25" customHeight="1" x14ac:dyDescent="0.25">
      <c r="B4" s="25" t="s">
        <v>7</v>
      </c>
      <c r="C4" s="25" t="s">
        <v>150</v>
      </c>
      <c r="D4" s="25" t="s">
        <v>152</v>
      </c>
      <c r="E4" s="25" t="s">
        <v>151</v>
      </c>
      <c r="F4" s="25" t="s">
        <v>21</v>
      </c>
      <c r="G4" s="25" t="s">
        <v>42</v>
      </c>
    </row>
    <row r="5" spans="2:10" x14ac:dyDescent="0.25">
      <c r="B5" s="25">
        <v>1</v>
      </c>
      <c r="C5" s="27">
        <v>2</v>
      </c>
      <c r="D5" s="27">
        <v>3</v>
      </c>
      <c r="E5" s="27">
        <v>4</v>
      </c>
      <c r="F5" s="27" t="s">
        <v>146</v>
      </c>
      <c r="G5" s="27" t="s">
        <v>147</v>
      </c>
    </row>
    <row r="6" spans="2:10" ht="15" customHeight="1" x14ac:dyDescent="0.25">
      <c r="B6" s="6" t="s">
        <v>40</v>
      </c>
      <c r="C6" s="101">
        <f>C7</f>
        <v>1461789.96</v>
      </c>
      <c r="D6" s="101">
        <f t="shared" ref="D6:E7" si="0">D7</f>
        <v>1450144</v>
      </c>
      <c r="E6" s="101">
        <f t="shared" si="0"/>
        <v>1446418.4</v>
      </c>
      <c r="F6" s="74">
        <f t="shared" ref="F6:F11" si="1">E6/C6*100</f>
        <v>98.948442633988265</v>
      </c>
      <c r="G6" s="74">
        <f>E6/D6*100</f>
        <v>99.743087583026238</v>
      </c>
      <c r="H6" s="22"/>
      <c r="I6" s="22"/>
      <c r="J6" s="22"/>
    </row>
    <row r="7" spans="2:10" x14ac:dyDescent="0.25">
      <c r="B7" s="6" t="s">
        <v>102</v>
      </c>
      <c r="C7" s="62">
        <f>C8</f>
        <v>1461789.96</v>
      </c>
      <c r="D7" s="62">
        <f t="shared" si="0"/>
        <v>1450144</v>
      </c>
      <c r="E7" s="62">
        <f t="shared" si="0"/>
        <v>1446418.4</v>
      </c>
      <c r="F7" s="74">
        <f t="shared" si="1"/>
        <v>98.948442633988265</v>
      </c>
      <c r="G7" s="74">
        <f t="shared" ref="G7:G11" si="2">E7/D7*100</f>
        <v>99.743087583026238</v>
      </c>
      <c r="H7" s="22"/>
      <c r="I7" s="22"/>
      <c r="J7" s="22"/>
    </row>
    <row r="8" spans="2:10" x14ac:dyDescent="0.25">
      <c r="B8" s="97" t="s">
        <v>103</v>
      </c>
      <c r="C8" s="64">
        <v>1461789.96</v>
      </c>
      <c r="D8" s="64">
        <f>' Račun prihoda i rashoda'!H10</f>
        <v>1450144</v>
      </c>
      <c r="E8" s="73">
        <f>' Račun prihoda i rashoda'!I10</f>
        <v>1446418.4</v>
      </c>
      <c r="F8" s="74">
        <f t="shared" si="1"/>
        <v>98.948442633988265</v>
      </c>
      <c r="G8" s="74">
        <f t="shared" si="2"/>
        <v>99.743087583026238</v>
      </c>
      <c r="H8" s="22"/>
      <c r="I8" s="22"/>
      <c r="J8" s="22"/>
    </row>
    <row r="9" spans="2:10" x14ac:dyDescent="0.25">
      <c r="B9" s="6" t="s">
        <v>41</v>
      </c>
      <c r="C9" s="102">
        <f>C10</f>
        <v>593847.52</v>
      </c>
      <c r="D9" s="102">
        <f t="shared" ref="D9:E10" si="3">D10</f>
        <v>1522300</v>
      </c>
      <c r="E9" s="102">
        <f t="shared" si="3"/>
        <v>665349.04</v>
      </c>
      <c r="F9" s="74">
        <f t="shared" si="1"/>
        <v>112.04038369984268</v>
      </c>
      <c r="G9" s="74">
        <f t="shared" si="2"/>
        <v>43.706827826315447</v>
      </c>
    </row>
    <row r="10" spans="2:10" x14ac:dyDescent="0.25">
      <c r="B10" s="6" t="s">
        <v>102</v>
      </c>
      <c r="C10" s="62">
        <f>C11</f>
        <v>593847.52</v>
      </c>
      <c r="D10" s="62">
        <f t="shared" si="3"/>
        <v>1522300</v>
      </c>
      <c r="E10" s="62">
        <f t="shared" si="3"/>
        <v>665349.04</v>
      </c>
      <c r="F10" s="74">
        <f t="shared" si="1"/>
        <v>112.04038369984268</v>
      </c>
      <c r="G10" s="74">
        <f t="shared" si="2"/>
        <v>43.706827826315447</v>
      </c>
    </row>
    <row r="11" spans="2:10" x14ac:dyDescent="0.25">
      <c r="B11" s="97" t="s">
        <v>103</v>
      </c>
      <c r="C11" s="64">
        <v>593847.52</v>
      </c>
      <c r="D11" s="73">
        <f>' Račun prihoda i rashoda'!H19</f>
        <v>1522300</v>
      </c>
      <c r="E11" s="73">
        <f>' Račun prihoda i rashoda'!I19</f>
        <v>665349.04</v>
      </c>
      <c r="F11" s="74">
        <f t="shared" si="1"/>
        <v>112.04038369984268</v>
      </c>
      <c r="G11" s="74">
        <f t="shared" si="2"/>
        <v>43.706827826315447</v>
      </c>
    </row>
  </sheetData>
  <mergeCells count="1">
    <mergeCell ref="B2:G2"/>
  </mergeCells>
  <pageMargins left="0.7" right="0.7" top="0.75" bottom="0.75" header="0.3" footer="0.3"/>
  <pageSetup paperSize="9" scale="73" orientation="landscape" r:id="rId1"/>
  <ignoredErrors>
    <ignoredError sqref="D8:E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fitToPage="1"/>
  </sheetPr>
  <dimension ref="B1:G9"/>
  <sheetViews>
    <sheetView workbookViewId="0">
      <selection activeCell="B2" sqref="B2:G2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1" spans="2:7" ht="18" x14ac:dyDescent="0.25">
      <c r="B1" s="2"/>
      <c r="C1" s="2"/>
      <c r="D1" s="2"/>
      <c r="E1" s="3"/>
      <c r="F1" s="3"/>
      <c r="G1" s="3"/>
    </row>
    <row r="2" spans="2:7" ht="15.75" customHeight="1" x14ac:dyDescent="0.25">
      <c r="B2" s="108" t="s">
        <v>36</v>
      </c>
      <c r="C2" s="108"/>
      <c r="D2" s="108"/>
      <c r="E2" s="108"/>
      <c r="F2" s="108"/>
      <c r="G2" s="108"/>
    </row>
    <row r="3" spans="2:7" ht="18" x14ac:dyDescent="0.25">
      <c r="B3" s="37"/>
      <c r="C3" s="37"/>
      <c r="D3" s="37"/>
      <c r="E3" s="38"/>
      <c r="F3" s="38"/>
      <c r="G3" s="38"/>
    </row>
    <row r="4" spans="2:7" ht="43.5" customHeight="1" x14ac:dyDescent="0.25">
      <c r="B4" s="25" t="s">
        <v>7</v>
      </c>
      <c r="C4" s="25" t="s">
        <v>150</v>
      </c>
      <c r="D4" s="25" t="s">
        <v>152</v>
      </c>
      <c r="E4" s="25" t="s">
        <v>151</v>
      </c>
      <c r="F4" s="25" t="s">
        <v>21</v>
      </c>
      <c r="G4" s="25" t="s">
        <v>42</v>
      </c>
    </row>
    <row r="5" spans="2:7" x14ac:dyDescent="0.25">
      <c r="B5" s="27">
        <v>1</v>
      </c>
      <c r="C5" s="27">
        <v>2</v>
      </c>
      <c r="D5" s="27">
        <v>3</v>
      </c>
      <c r="E5" s="27">
        <v>4</v>
      </c>
      <c r="F5" s="27" t="s">
        <v>146</v>
      </c>
      <c r="G5" s="27" t="s">
        <v>147</v>
      </c>
    </row>
    <row r="6" spans="2:7" x14ac:dyDescent="0.25">
      <c r="B6" s="6" t="s">
        <v>41</v>
      </c>
      <c r="C6" s="62">
        <f t="shared" ref="C6:C8" si="0">C7</f>
        <v>593847.52</v>
      </c>
      <c r="D6" s="62">
        <f t="shared" ref="D6:D8" si="1">D7</f>
        <v>1522300</v>
      </c>
      <c r="E6" s="62">
        <f t="shared" ref="E6:E8" si="2">E7</f>
        <v>665349.04</v>
      </c>
      <c r="F6" s="62">
        <f>E6/C6*100</f>
        <v>112.04038369984268</v>
      </c>
      <c r="G6" s="62">
        <f>E6/D6*100</f>
        <v>43.706827826315447</v>
      </c>
    </row>
    <row r="7" spans="2:7" x14ac:dyDescent="0.25">
      <c r="B7" s="6" t="s">
        <v>104</v>
      </c>
      <c r="C7" s="62">
        <f t="shared" si="0"/>
        <v>593847.52</v>
      </c>
      <c r="D7" s="62">
        <f t="shared" si="1"/>
        <v>1522300</v>
      </c>
      <c r="E7" s="62">
        <f t="shared" si="2"/>
        <v>665349.04</v>
      </c>
      <c r="F7" s="62">
        <f>E7/C7*100</f>
        <v>112.04038369984268</v>
      </c>
      <c r="G7" s="62">
        <f t="shared" ref="G7:G9" si="3">E7/D7*100</f>
        <v>43.706827826315447</v>
      </c>
    </row>
    <row r="8" spans="2:7" x14ac:dyDescent="0.25">
      <c r="B8" s="16" t="s">
        <v>105</v>
      </c>
      <c r="C8" s="64">
        <f t="shared" si="0"/>
        <v>593847.52</v>
      </c>
      <c r="D8" s="64">
        <f t="shared" si="1"/>
        <v>1522300</v>
      </c>
      <c r="E8" s="64">
        <f t="shared" si="2"/>
        <v>665349.04</v>
      </c>
      <c r="F8" s="64">
        <f>E8/C8*100</f>
        <v>112.04038369984268</v>
      </c>
      <c r="G8" s="64">
        <f t="shared" si="3"/>
        <v>43.706827826315447</v>
      </c>
    </row>
    <row r="9" spans="2:7" x14ac:dyDescent="0.25">
      <c r="B9" s="16" t="s">
        <v>106</v>
      </c>
      <c r="C9" s="64">
        <v>593847.52</v>
      </c>
      <c r="D9" s="73">
        <f>' Račun prihoda i rashoda'!H19</f>
        <v>1522300</v>
      </c>
      <c r="E9" s="73">
        <f>' Račun prihoda i rashoda'!I19</f>
        <v>665349.04</v>
      </c>
      <c r="F9" s="64">
        <f>E9/C9*100</f>
        <v>112.04038369984268</v>
      </c>
      <c r="G9" s="64">
        <f t="shared" si="3"/>
        <v>43.706827826315447</v>
      </c>
    </row>
  </sheetData>
  <mergeCells count="1">
    <mergeCell ref="B2:G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fitToPage="1"/>
  </sheetPr>
  <dimension ref="B1:H28"/>
  <sheetViews>
    <sheetView workbookViewId="0">
      <selection activeCell="L18" sqref="L18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08" t="s">
        <v>37</v>
      </c>
      <c r="C2" s="108"/>
      <c r="D2" s="108"/>
      <c r="E2" s="108"/>
      <c r="F2" s="108"/>
      <c r="G2" s="108"/>
      <c r="H2" s="108"/>
    </row>
    <row r="3" spans="2:8" ht="18" x14ac:dyDescent="0.25">
      <c r="B3" s="37"/>
      <c r="C3" s="37"/>
      <c r="D3" s="37"/>
      <c r="E3" s="37"/>
      <c r="F3" s="38"/>
      <c r="G3" s="38"/>
      <c r="H3" s="38"/>
    </row>
    <row r="4" spans="2:8" ht="25.5" x14ac:dyDescent="0.25">
      <c r="B4" s="25" t="s">
        <v>7</v>
      </c>
      <c r="C4" s="25" t="s">
        <v>62</v>
      </c>
      <c r="D4" s="25" t="s">
        <v>65</v>
      </c>
      <c r="E4" s="25" t="s">
        <v>63</v>
      </c>
      <c r="F4" s="25" t="s">
        <v>64</v>
      </c>
      <c r="G4" s="25" t="s">
        <v>21</v>
      </c>
      <c r="H4" s="25" t="s">
        <v>42</v>
      </c>
    </row>
    <row r="5" spans="2:8" x14ac:dyDescent="0.25">
      <c r="B5" s="25">
        <v>1</v>
      </c>
      <c r="C5" s="25">
        <v>2</v>
      </c>
      <c r="D5" s="25">
        <v>3</v>
      </c>
      <c r="E5" s="25">
        <v>4</v>
      </c>
      <c r="F5" s="25">
        <v>5</v>
      </c>
      <c r="G5" s="25" t="s">
        <v>32</v>
      </c>
      <c r="H5" s="25" t="s">
        <v>33</v>
      </c>
    </row>
    <row r="6" spans="2:8" x14ac:dyDescent="0.25">
      <c r="B6" s="6" t="s">
        <v>38</v>
      </c>
      <c r="C6" s="4"/>
      <c r="D6" s="4"/>
      <c r="E6" s="5"/>
      <c r="F6" s="20"/>
      <c r="G6" s="20"/>
      <c r="H6" s="20"/>
    </row>
    <row r="7" spans="2:8" x14ac:dyDescent="0.25">
      <c r="B7" s="6" t="s">
        <v>13</v>
      </c>
      <c r="C7" s="4"/>
      <c r="D7" s="4"/>
      <c r="E7" s="4"/>
      <c r="F7" s="20"/>
      <c r="G7" s="20"/>
      <c r="H7" s="20"/>
    </row>
    <row r="8" spans="2:8" x14ac:dyDescent="0.25">
      <c r="B8" s="13" t="s">
        <v>14</v>
      </c>
      <c r="C8" s="4"/>
      <c r="D8" s="4"/>
      <c r="E8" s="4"/>
      <c r="F8" s="20"/>
      <c r="G8" s="20"/>
      <c r="H8" s="20"/>
    </row>
    <row r="9" spans="2:8" x14ac:dyDescent="0.25">
      <c r="B9" s="14" t="s">
        <v>15</v>
      </c>
      <c r="C9" s="4"/>
      <c r="D9" s="4"/>
      <c r="E9" s="4"/>
      <c r="F9" s="20"/>
      <c r="G9" s="20"/>
      <c r="H9" s="20"/>
    </row>
    <row r="10" spans="2:8" x14ac:dyDescent="0.25">
      <c r="B10" s="14" t="s">
        <v>16</v>
      </c>
      <c r="C10" s="4"/>
      <c r="D10" s="4"/>
      <c r="E10" s="4"/>
      <c r="F10" s="20"/>
      <c r="G10" s="20"/>
      <c r="H10" s="20"/>
    </row>
    <row r="11" spans="2:8" x14ac:dyDescent="0.25">
      <c r="B11" s="6" t="s">
        <v>17</v>
      </c>
      <c r="C11" s="4"/>
      <c r="D11" s="4"/>
      <c r="E11" s="5"/>
      <c r="F11" s="20"/>
      <c r="G11" s="20"/>
      <c r="H11" s="20"/>
    </row>
    <row r="12" spans="2:8" x14ac:dyDescent="0.25">
      <c r="B12" s="15" t="s">
        <v>18</v>
      </c>
      <c r="C12" s="4"/>
      <c r="D12" s="4"/>
      <c r="E12" s="5"/>
      <c r="F12" s="20"/>
      <c r="G12" s="20"/>
      <c r="H12" s="20"/>
    </row>
    <row r="13" spans="2:8" x14ac:dyDescent="0.25">
      <c r="B13" s="6" t="s">
        <v>19</v>
      </c>
      <c r="C13" s="4"/>
      <c r="D13" s="4"/>
      <c r="E13" s="5"/>
      <c r="F13" s="20"/>
      <c r="G13" s="20"/>
      <c r="H13" s="20"/>
    </row>
    <row r="14" spans="2:8" x14ac:dyDescent="0.25">
      <c r="B14" s="15" t="s">
        <v>20</v>
      </c>
      <c r="C14" s="4"/>
      <c r="D14" s="4"/>
      <c r="E14" s="5"/>
      <c r="F14" s="20"/>
      <c r="G14" s="20"/>
      <c r="H14" s="20"/>
    </row>
    <row r="15" spans="2:8" x14ac:dyDescent="0.25">
      <c r="B15" s="9" t="s">
        <v>11</v>
      </c>
      <c r="C15" s="4"/>
      <c r="D15" s="4"/>
      <c r="E15" s="5"/>
      <c r="F15" s="20"/>
      <c r="G15" s="20"/>
      <c r="H15" s="20"/>
    </row>
    <row r="16" spans="2:8" x14ac:dyDescent="0.25">
      <c r="B16" s="15"/>
      <c r="C16" s="4"/>
      <c r="D16" s="4"/>
      <c r="E16" s="5"/>
      <c r="F16" s="20"/>
      <c r="G16" s="20"/>
      <c r="H16" s="20"/>
    </row>
    <row r="17" spans="2:8" ht="15.75" customHeight="1" x14ac:dyDescent="0.25">
      <c r="B17" s="6" t="s">
        <v>39</v>
      </c>
      <c r="C17" s="4"/>
      <c r="D17" s="4"/>
      <c r="E17" s="5"/>
      <c r="F17" s="20"/>
      <c r="G17" s="20"/>
      <c r="H17" s="20"/>
    </row>
    <row r="18" spans="2:8" ht="15.75" customHeight="1" x14ac:dyDescent="0.25">
      <c r="B18" s="6" t="s">
        <v>13</v>
      </c>
      <c r="C18" s="4"/>
      <c r="D18" s="4"/>
      <c r="E18" s="4"/>
      <c r="F18" s="20"/>
      <c r="G18" s="20"/>
      <c r="H18" s="20"/>
    </row>
    <row r="19" spans="2:8" x14ac:dyDescent="0.25">
      <c r="B19" s="13" t="s">
        <v>14</v>
      </c>
      <c r="C19" s="4"/>
      <c r="D19" s="4"/>
      <c r="E19" s="4"/>
      <c r="F19" s="20"/>
      <c r="G19" s="20"/>
      <c r="H19" s="20"/>
    </row>
    <row r="20" spans="2:8" x14ac:dyDescent="0.25">
      <c r="B20" s="14" t="s">
        <v>15</v>
      </c>
      <c r="C20" s="4"/>
      <c r="D20" s="4"/>
      <c r="E20" s="4"/>
      <c r="F20" s="20"/>
      <c r="G20" s="20"/>
      <c r="H20" s="20"/>
    </row>
    <row r="21" spans="2:8" x14ac:dyDescent="0.25">
      <c r="B21" s="14" t="s">
        <v>16</v>
      </c>
      <c r="C21" s="4"/>
      <c r="D21" s="4"/>
      <c r="E21" s="4"/>
      <c r="F21" s="20"/>
      <c r="G21" s="20"/>
      <c r="H21" s="20"/>
    </row>
    <row r="22" spans="2:8" x14ac:dyDescent="0.25">
      <c r="B22" s="6" t="s">
        <v>17</v>
      </c>
      <c r="C22" s="4"/>
      <c r="D22" s="4"/>
      <c r="E22" s="5"/>
      <c r="F22" s="20"/>
      <c r="G22" s="20"/>
      <c r="H22" s="20"/>
    </row>
    <row r="23" spans="2:8" x14ac:dyDescent="0.25">
      <c r="B23" s="15" t="s">
        <v>18</v>
      </c>
      <c r="C23" s="4"/>
      <c r="D23" s="4"/>
      <c r="E23" s="5"/>
      <c r="F23" s="20"/>
      <c r="G23" s="20"/>
      <c r="H23" s="20"/>
    </row>
    <row r="24" spans="2:8" x14ac:dyDescent="0.25">
      <c r="B24" s="6" t="s">
        <v>19</v>
      </c>
      <c r="C24" s="4"/>
      <c r="D24" s="4"/>
      <c r="E24" s="5"/>
      <c r="F24" s="20"/>
      <c r="G24" s="20"/>
      <c r="H24" s="20"/>
    </row>
    <row r="25" spans="2:8" x14ac:dyDescent="0.25">
      <c r="B25" s="15" t="s">
        <v>20</v>
      </c>
      <c r="C25" s="4"/>
      <c r="D25" s="4"/>
      <c r="E25" s="5"/>
      <c r="F25" s="20"/>
      <c r="G25" s="20"/>
      <c r="H25" s="20"/>
    </row>
    <row r="26" spans="2:8" x14ac:dyDescent="0.25">
      <c r="B26" s="9" t="s">
        <v>11</v>
      </c>
      <c r="C26" s="4"/>
      <c r="D26" s="4"/>
      <c r="E26" s="5"/>
      <c r="F26" s="20"/>
      <c r="G26" s="20"/>
      <c r="H26" s="20"/>
    </row>
    <row r="28" spans="2:8" x14ac:dyDescent="0.25">
      <c r="B28" s="30"/>
      <c r="C28" s="30"/>
      <c r="D28" s="30"/>
      <c r="E28" s="30"/>
      <c r="F28" s="30"/>
      <c r="G28" s="30"/>
      <c r="H28" s="30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fitToPage="1"/>
  </sheetPr>
  <dimension ref="B1:I43"/>
  <sheetViews>
    <sheetView workbookViewId="0">
      <selection activeCell="B2" sqref="B2:H2"/>
    </sheetView>
  </sheetViews>
  <sheetFormatPr defaultRowHeight="15" x14ac:dyDescent="0.25"/>
  <cols>
    <col min="2" max="2" width="9.85546875" customWidth="1"/>
    <col min="3" max="3" width="11.7109375" customWidth="1"/>
    <col min="4" max="4" width="25.42578125" customWidth="1"/>
    <col min="5" max="5" width="39" customWidth="1"/>
    <col min="6" max="7" width="24.28515625" customWidth="1"/>
    <col min="8" max="8" width="15.7109375" customWidth="1"/>
    <col min="9" max="9" width="24.28515625" customWidth="1"/>
  </cols>
  <sheetData>
    <row r="1" spans="2:9" ht="18" x14ac:dyDescent="0.25">
      <c r="B1" s="2"/>
      <c r="C1" s="2"/>
      <c r="D1" s="2"/>
      <c r="E1" s="2"/>
      <c r="F1" s="2"/>
      <c r="G1" s="2"/>
      <c r="H1" s="3"/>
      <c r="I1" s="3"/>
    </row>
    <row r="2" spans="2:9" ht="18" customHeight="1" x14ac:dyDescent="0.25">
      <c r="B2" s="108" t="s">
        <v>8</v>
      </c>
      <c r="C2" s="108"/>
      <c r="D2" s="108"/>
      <c r="E2" s="108"/>
      <c r="F2" s="108"/>
      <c r="G2" s="108"/>
      <c r="H2" s="108"/>
      <c r="I2" s="17"/>
    </row>
    <row r="3" spans="2:9" ht="18" x14ac:dyDescent="0.25">
      <c r="B3" s="37"/>
      <c r="C3" s="37"/>
      <c r="D3" s="37"/>
      <c r="E3" s="37"/>
      <c r="F3" s="37"/>
      <c r="G3" s="37"/>
      <c r="H3" s="38"/>
      <c r="I3" s="3"/>
    </row>
    <row r="4" spans="2:9" ht="15.75" x14ac:dyDescent="0.25">
      <c r="B4" s="143" t="s">
        <v>46</v>
      </c>
      <c r="C4" s="143"/>
      <c r="D4" s="143"/>
      <c r="E4" s="143"/>
      <c r="F4" s="143"/>
      <c r="G4" s="143"/>
      <c r="H4" s="143"/>
    </row>
    <row r="5" spans="2:9" ht="18" x14ac:dyDescent="0.25">
      <c r="B5" s="37"/>
      <c r="C5" s="37"/>
      <c r="D5" s="37"/>
      <c r="E5" s="37"/>
      <c r="F5" s="37"/>
      <c r="G5" s="37"/>
      <c r="H5" s="38"/>
    </row>
    <row r="6" spans="2:9" ht="45.75" customHeight="1" x14ac:dyDescent="0.25">
      <c r="B6" s="135" t="s">
        <v>7</v>
      </c>
      <c r="C6" s="136"/>
      <c r="D6" s="136"/>
      <c r="E6" s="137"/>
      <c r="F6" s="25" t="s">
        <v>152</v>
      </c>
      <c r="G6" s="25" t="s">
        <v>151</v>
      </c>
      <c r="H6" s="25" t="s">
        <v>21</v>
      </c>
    </row>
    <row r="7" spans="2:9" s="28" customFormat="1" ht="18" customHeight="1" x14ac:dyDescent="0.2">
      <c r="B7" s="138">
        <v>1</v>
      </c>
      <c r="C7" s="139"/>
      <c r="D7" s="139"/>
      <c r="E7" s="140"/>
      <c r="F7" s="27">
        <v>2</v>
      </c>
      <c r="G7" s="27">
        <v>3</v>
      </c>
      <c r="H7" s="27" t="s">
        <v>148</v>
      </c>
    </row>
    <row r="8" spans="2:9" ht="25.5" x14ac:dyDescent="0.25">
      <c r="B8" s="75">
        <v>48865</v>
      </c>
      <c r="C8" s="76"/>
      <c r="D8" s="77"/>
      <c r="E8" s="82" t="s">
        <v>107</v>
      </c>
      <c r="F8" s="62">
        <f>F12</f>
        <v>1522300</v>
      </c>
      <c r="G8" s="62">
        <f>G12</f>
        <v>665349.03999999992</v>
      </c>
      <c r="H8" s="98">
        <f>G8/F8*100</f>
        <v>43.70682782631544</v>
      </c>
    </row>
    <row r="9" spans="2:9" x14ac:dyDescent="0.25">
      <c r="B9" s="79"/>
      <c r="C9" s="80">
        <v>33</v>
      </c>
      <c r="D9" s="77"/>
      <c r="E9" s="83" t="s">
        <v>108</v>
      </c>
      <c r="F9" s="62">
        <f>F12</f>
        <v>1522300</v>
      </c>
      <c r="G9" s="62">
        <f>G12</f>
        <v>665349.03999999992</v>
      </c>
      <c r="H9" s="98">
        <f t="shared" ref="H9:H41" si="0">G9/F9*100</f>
        <v>43.70682782631544</v>
      </c>
    </row>
    <row r="10" spans="2:9" x14ac:dyDescent="0.25">
      <c r="B10" s="39"/>
      <c r="C10" s="81">
        <v>3301</v>
      </c>
      <c r="D10" s="29"/>
      <c r="E10" s="84" t="s">
        <v>109</v>
      </c>
      <c r="F10" s="62">
        <f>F12</f>
        <v>1522300</v>
      </c>
      <c r="G10" s="62">
        <f>G12</f>
        <v>665349.03999999992</v>
      </c>
      <c r="H10" s="98">
        <f t="shared" si="0"/>
        <v>43.70682782631544</v>
      </c>
    </row>
    <row r="11" spans="2:9" x14ac:dyDescent="0.25">
      <c r="B11" s="39"/>
      <c r="C11" s="40"/>
      <c r="D11" s="78" t="s">
        <v>110</v>
      </c>
      <c r="E11" s="71" t="s">
        <v>111</v>
      </c>
      <c r="F11" s="62">
        <f>F12</f>
        <v>1522300</v>
      </c>
      <c r="G11" s="62">
        <f>G12</f>
        <v>665349.03999999992</v>
      </c>
      <c r="H11" s="98">
        <f t="shared" si="0"/>
        <v>43.70682782631544</v>
      </c>
    </row>
    <row r="12" spans="2:9" x14ac:dyDescent="0.25">
      <c r="B12" s="39"/>
      <c r="C12" s="40"/>
      <c r="D12" s="29">
        <v>43</v>
      </c>
      <c r="E12" s="70" t="s">
        <v>112</v>
      </c>
      <c r="F12" s="62">
        <f>F13+F18+F40+F41</f>
        <v>1522300</v>
      </c>
      <c r="G12" s="62">
        <f>G13+G18+G40+G41</f>
        <v>665349.03999999992</v>
      </c>
      <c r="H12" s="98">
        <f t="shared" si="0"/>
        <v>43.70682782631544</v>
      </c>
    </row>
    <row r="13" spans="2:9" x14ac:dyDescent="0.25">
      <c r="B13" s="79"/>
      <c r="C13" s="76"/>
      <c r="D13" s="85" t="s">
        <v>139</v>
      </c>
      <c r="E13" s="70" t="s">
        <v>5</v>
      </c>
      <c r="F13" s="57">
        <f>' Račun prihoda i rashoda'!H21</f>
        <v>1100000</v>
      </c>
      <c r="G13" s="62">
        <f>SUM(G14:G17)</f>
        <v>506758.37</v>
      </c>
      <c r="H13" s="98">
        <f t="shared" si="0"/>
        <v>46.068942727272727</v>
      </c>
    </row>
    <row r="14" spans="2:9" x14ac:dyDescent="0.25">
      <c r="B14" s="90"/>
      <c r="C14" s="86"/>
      <c r="D14" s="87" t="s">
        <v>140</v>
      </c>
      <c r="E14" s="70" t="s">
        <v>29</v>
      </c>
      <c r="F14" s="63"/>
      <c r="G14" s="64">
        <v>421448.3</v>
      </c>
      <c r="H14" s="99"/>
    </row>
    <row r="15" spans="2:9" x14ac:dyDescent="0.25">
      <c r="B15" s="90"/>
      <c r="C15" s="91"/>
      <c r="D15" s="87" t="s">
        <v>113</v>
      </c>
      <c r="E15" s="70" t="s">
        <v>66</v>
      </c>
      <c r="F15" s="63"/>
      <c r="G15" s="64">
        <v>558.27</v>
      </c>
      <c r="H15" s="99"/>
    </row>
    <row r="16" spans="2:9" x14ac:dyDescent="0.25">
      <c r="B16" s="92"/>
      <c r="C16" s="93"/>
      <c r="D16" s="88" t="s">
        <v>114</v>
      </c>
      <c r="E16" s="70" t="s">
        <v>67</v>
      </c>
      <c r="F16" s="63"/>
      <c r="G16" s="64">
        <v>17007.2</v>
      </c>
      <c r="H16" s="99"/>
    </row>
    <row r="17" spans="2:8" x14ac:dyDescent="0.25">
      <c r="B17" s="90"/>
      <c r="C17" s="91"/>
      <c r="D17" s="87" t="s">
        <v>115</v>
      </c>
      <c r="E17" s="70" t="s">
        <v>69</v>
      </c>
      <c r="F17" s="63"/>
      <c r="G17" s="64">
        <v>67744.600000000006</v>
      </c>
      <c r="H17" s="99"/>
    </row>
    <row r="18" spans="2:8" x14ac:dyDescent="0.25">
      <c r="B18" s="90"/>
      <c r="C18" s="91"/>
      <c r="D18" s="85" t="s">
        <v>141</v>
      </c>
      <c r="E18" s="70" t="s">
        <v>10</v>
      </c>
      <c r="F18" s="57">
        <f>' Račun prihoda i rashoda'!H29</f>
        <v>400000</v>
      </c>
      <c r="G18" s="62">
        <f>SUM(G19:G39)</f>
        <v>158590.66999999995</v>
      </c>
      <c r="H18" s="98">
        <f t="shared" si="0"/>
        <v>39.64766749999999</v>
      </c>
    </row>
    <row r="19" spans="2:8" x14ac:dyDescent="0.25">
      <c r="B19" s="92"/>
      <c r="C19" s="93"/>
      <c r="D19" s="88" t="s">
        <v>116</v>
      </c>
      <c r="E19" s="70" t="s">
        <v>31</v>
      </c>
      <c r="F19" s="63"/>
      <c r="G19" s="64">
        <v>3331.53</v>
      </c>
      <c r="H19" s="99"/>
    </row>
    <row r="20" spans="2:8" ht="25.5" x14ac:dyDescent="0.25">
      <c r="B20" s="90"/>
      <c r="C20" s="91"/>
      <c r="D20" s="87" t="s">
        <v>117</v>
      </c>
      <c r="E20" s="70" t="s">
        <v>70</v>
      </c>
      <c r="F20" s="63"/>
      <c r="G20" s="64">
        <v>7118.16</v>
      </c>
      <c r="H20" s="99"/>
    </row>
    <row r="21" spans="2:8" x14ac:dyDescent="0.25">
      <c r="B21" s="92"/>
      <c r="C21" s="93"/>
      <c r="D21" s="88" t="s">
        <v>118</v>
      </c>
      <c r="E21" s="70" t="s">
        <v>71</v>
      </c>
      <c r="F21" s="63"/>
      <c r="G21" s="64">
        <v>2841.95</v>
      </c>
      <c r="H21" s="99"/>
    </row>
    <row r="22" spans="2:8" x14ac:dyDescent="0.25">
      <c r="B22" s="90"/>
      <c r="C22" s="91"/>
      <c r="D22" s="87" t="s">
        <v>119</v>
      </c>
      <c r="E22" s="70" t="s">
        <v>73</v>
      </c>
      <c r="F22" s="63"/>
      <c r="G22" s="64">
        <v>1188.17</v>
      </c>
      <c r="H22" s="99"/>
    </row>
    <row r="23" spans="2:8" x14ac:dyDescent="0.25">
      <c r="B23" s="92"/>
      <c r="C23" s="93"/>
      <c r="D23" s="88" t="s">
        <v>120</v>
      </c>
      <c r="E23" s="70" t="s">
        <v>74</v>
      </c>
      <c r="F23" s="63"/>
      <c r="G23" s="64">
        <v>8165.82</v>
      </c>
      <c r="H23" s="99"/>
    </row>
    <row r="24" spans="2:8" x14ac:dyDescent="0.25">
      <c r="B24" s="90"/>
      <c r="C24" s="91"/>
      <c r="D24" s="87" t="s">
        <v>121</v>
      </c>
      <c r="E24" s="70" t="s">
        <v>122</v>
      </c>
      <c r="F24" s="63"/>
      <c r="G24" s="64">
        <v>74.959999999999994</v>
      </c>
      <c r="H24" s="99"/>
    </row>
    <row r="25" spans="2:8" x14ac:dyDescent="0.25">
      <c r="B25" s="92"/>
      <c r="C25" s="93"/>
      <c r="D25" s="88" t="s">
        <v>123</v>
      </c>
      <c r="E25" s="70" t="s">
        <v>124</v>
      </c>
      <c r="F25" s="63"/>
      <c r="G25" s="64">
        <v>5533.62</v>
      </c>
      <c r="H25" s="99"/>
    </row>
    <row r="26" spans="2:8" x14ac:dyDescent="0.25">
      <c r="B26" s="90"/>
      <c r="C26" s="91"/>
      <c r="D26" s="87" t="s">
        <v>125</v>
      </c>
      <c r="E26" s="70" t="s">
        <v>126</v>
      </c>
      <c r="F26" s="63"/>
      <c r="G26" s="64">
        <v>693.9</v>
      </c>
      <c r="H26" s="99"/>
    </row>
    <row r="27" spans="2:8" x14ac:dyDescent="0.25">
      <c r="B27" s="92"/>
      <c r="C27" s="93"/>
      <c r="D27" s="88" t="s">
        <v>127</v>
      </c>
      <c r="E27" s="70" t="s">
        <v>79</v>
      </c>
      <c r="F27" s="63"/>
      <c r="G27" s="64">
        <v>0</v>
      </c>
      <c r="H27" s="99"/>
    </row>
    <row r="28" spans="2:8" x14ac:dyDescent="0.25">
      <c r="B28" s="90"/>
      <c r="C28" s="91"/>
      <c r="D28" s="87" t="s">
        <v>128</v>
      </c>
      <c r="E28" s="70" t="s">
        <v>80</v>
      </c>
      <c r="F28" s="63"/>
      <c r="G28" s="64">
        <v>2518.21</v>
      </c>
      <c r="H28" s="99"/>
    </row>
    <row r="29" spans="2:8" x14ac:dyDescent="0.25">
      <c r="B29" s="92"/>
      <c r="C29" s="93"/>
      <c r="D29" s="88" t="s">
        <v>129</v>
      </c>
      <c r="E29" s="70" t="s">
        <v>81</v>
      </c>
      <c r="F29" s="63"/>
      <c r="G29" s="64">
        <v>89094.87</v>
      </c>
      <c r="H29" s="99"/>
    </row>
    <row r="30" spans="2:8" x14ac:dyDescent="0.25">
      <c r="B30" s="90"/>
      <c r="C30" s="91"/>
      <c r="D30" s="87" t="s">
        <v>130</v>
      </c>
      <c r="E30" s="70" t="s">
        <v>82</v>
      </c>
      <c r="F30" s="63"/>
      <c r="G30" s="64">
        <v>0</v>
      </c>
      <c r="H30" s="99"/>
    </row>
    <row r="31" spans="2:8" x14ac:dyDescent="0.25">
      <c r="B31" s="92"/>
      <c r="C31" s="93"/>
      <c r="D31" s="88" t="s">
        <v>131</v>
      </c>
      <c r="E31" s="70" t="s">
        <v>83</v>
      </c>
      <c r="F31" s="63"/>
      <c r="G31" s="64">
        <v>13409.17</v>
      </c>
      <c r="H31" s="99"/>
    </row>
    <row r="32" spans="2:8" x14ac:dyDescent="0.25">
      <c r="B32" s="90"/>
      <c r="C32" s="91"/>
      <c r="D32" s="87" t="s">
        <v>132</v>
      </c>
      <c r="E32" s="70" t="s">
        <v>84</v>
      </c>
      <c r="F32" s="63"/>
      <c r="G32" s="64">
        <v>8044.22</v>
      </c>
      <c r="H32" s="99"/>
    </row>
    <row r="33" spans="2:8" x14ac:dyDescent="0.25">
      <c r="B33" s="92"/>
      <c r="C33" s="93"/>
      <c r="D33" s="88" t="s">
        <v>133</v>
      </c>
      <c r="E33" s="70" t="s">
        <v>85</v>
      </c>
      <c r="F33" s="63"/>
      <c r="G33" s="64">
        <v>9733.39</v>
      </c>
      <c r="H33" s="99"/>
    </row>
    <row r="34" spans="2:8" ht="25.5" x14ac:dyDescent="0.25">
      <c r="B34" s="90"/>
      <c r="C34" s="91"/>
      <c r="D34" s="87" t="s">
        <v>134</v>
      </c>
      <c r="E34" s="70" t="s">
        <v>87</v>
      </c>
      <c r="F34" s="63"/>
      <c r="G34" s="64">
        <v>6176.3</v>
      </c>
      <c r="H34" s="99"/>
    </row>
    <row r="35" spans="2:8" x14ac:dyDescent="0.25">
      <c r="B35" s="92"/>
      <c r="C35" s="93"/>
      <c r="D35" s="88" t="s">
        <v>135</v>
      </c>
      <c r="E35" s="70" t="s">
        <v>88</v>
      </c>
      <c r="F35" s="63"/>
      <c r="G35" s="64">
        <v>0</v>
      </c>
      <c r="H35" s="99"/>
    </row>
    <row r="36" spans="2:8" x14ac:dyDescent="0.25">
      <c r="B36" s="90"/>
      <c r="C36" s="91"/>
      <c r="D36" s="87" t="s">
        <v>136</v>
      </c>
      <c r="E36" s="70" t="s">
        <v>89</v>
      </c>
      <c r="F36" s="63"/>
      <c r="G36" s="64">
        <v>602.67999999999995</v>
      </c>
      <c r="H36" s="99"/>
    </row>
    <row r="37" spans="2:8" x14ac:dyDescent="0.25">
      <c r="B37" s="92"/>
      <c r="C37" s="93"/>
      <c r="D37" s="88" t="s">
        <v>137</v>
      </c>
      <c r="E37" s="70" t="s">
        <v>90</v>
      </c>
      <c r="F37" s="63"/>
      <c r="G37" s="64">
        <v>0</v>
      </c>
      <c r="H37" s="99"/>
    </row>
    <row r="38" spans="2:8" x14ac:dyDescent="0.25">
      <c r="B38" s="90"/>
      <c r="C38" s="91"/>
      <c r="D38" s="87" t="s">
        <v>142</v>
      </c>
      <c r="E38" s="70" t="s">
        <v>91</v>
      </c>
      <c r="F38" s="63"/>
      <c r="G38" s="64">
        <v>63.72</v>
      </c>
      <c r="H38" s="99"/>
    </row>
    <row r="39" spans="2:8" x14ac:dyDescent="0.25">
      <c r="B39" s="92"/>
      <c r="C39" s="93"/>
      <c r="D39" s="88" t="s">
        <v>138</v>
      </c>
      <c r="E39" s="70" t="s">
        <v>86</v>
      </c>
      <c r="F39" s="63"/>
      <c r="G39" s="64">
        <v>0</v>
      </c>
      <c r="H39" s="99"/>
    </row>
    <row r="40" spans="2:8" x14ac:dyDescent="0.25">
      <c r="B40" s="90"/>
      <c r="C40" s="91"/>
      <c r="D40" s="85">
        <v>34</v>
      </c>
      <c r="E40" s="31" t="s">
        <v>92</v>
      </c>
      <c r="F40" s="62">
        <f>' Račun prihoda i rashoda'!H55</f>
        <v>300</v>
      </c>
      <c r="G40" s="62">
        <v>0</v>
      </c>
      <c r="H40" s="98">
        <f t="shared" si="0"/>
        <v>0</v>
      </c>
    </row>
    <row r="41" spans="2:8" ht="25.5" x14ac:dyDescent="0.25">
      <c r="B41" s="90"/>
      <c r="C41" s="91"/>
      <c r="D41" s="85" t="s">
        <v>143</v>
      </c>
      <c r="E41" s="70" t="s">
        <v>96</v>
      </c>
      <c r="F41" s="105">
        <f>' Račun prihoda i rashoda'!H60</f>
        <v>22000</v>
      </c>
      <c r="G41" s="62">
        <f>SUM(G42:G43)</f>
        <v>0</v>
      </c>
      <c r="H41" s="98">
        <f t="shared" si="0"/>
        <v>0</v>
      </c>
    </row>
    <row r="42" spans="2:8" x14ac:dyDescent="0.25">
      <c r="B42" s="90"/>
      <c r="C42" s="91"/>
      <c r="D42" s="87" t="s">
        <v>144</v>
      </c>
      <c r="E42" s="70" t="s">
        <v>98</v>
      </c>
      <c r="F42" s="63"/>
      <c r="G42" s="64">
        <v>0</v>
      </c>
      <c r="H42" s="99"/>
    </row>
    <row r="43" spans="2:8" x14ac:dyDescent="0.25">
      <c r="B43" s="94"/>
      <c r="C43" s="95"/>
      <c r="D43" s="89" t="s">
        <v>145</v>
      </c>
      <c r="E43" s="70" t="s">
        <v>101</v>
      </c>
      <c r="F43" s="63"/>
      <c r="G43" s="64">
        <v>0</v>
      </c>
      <c r="H43" s="99"/>
    </row>
  </sheetData>
  <mergeCells count="4">
    <mergeCell ref="B4:H4"/>
    <mergeCell ref="B6:E6"/>
    <mergeCell ref="B7:E7"/>
    <mergeCell ref="B2:H2"/>
  </mergeCells>
  <pageMargins left="0.7" right="0.7" top="0.75" bottom="0.75" header="0.3" footer="0.3"/>
  <pageSetup paperSize="9" scale="73" orientation="landscape" r:id="rId1"/>
  <ignoredErrors>
    <ignoredError sqref="D41:D43 D13:D3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2D9B40ACEBF84448B22385A6EAD467B" ma:contentTypeVersion="15" ma:contentTypeDescription="Stvaranje novog dokumenta." ma:contentTypeScope="" ma:versionID="2e4b7bcbe10d534aaf6767371ef8344e">
  <xsd:schema xmlns:xsd="http://www.w3.org/2001/XMLSchema" xmlns:xs="http://www.w3.org/2001/XMLSchema" xmlns:p="http://schemas.microsoft.com/office/2006/metadata/properties" xmlns:ns2="4fd6f2f3-afd8-4f8d-86e3-cabbb3849405" xmlns:ns3="5886cc92-a7f3-45d8-90fc-d9bf4c02a413" targetNamespace="http://schemas.microsoft.com/office/2006/metadata/properties" ma:root="true" ma:fieldsID="bb3bdef9b6d5d5028fc46507a21d9252" ns2:_="" ns3:_="">
    <xsd:import namespace="4fd6f2f3-afd8-4f8d-86e3-cabbb3849405"/>
    <xsd:import namespace="5886cc92-a7f3-45d8-90fc-d9bf4c02a4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d6f2f3-afd8-4f8d-86e3-cabbb3849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Oznake slika" ma:readOnly="false" ma:fieldId="{5cf76f15-5ced-4ddc-b409-7134ff3c332f}" ma:taxonomyMulti="true" ma:sspId="3e47f68d-b2ef-4978-96f6-c949016629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86cc92-a7f3-45d8-90fc-d9bf4c02a41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f560393-642a-4c82-8135-3c2edb160fb1}" ma:internalName="TaxCatchAll" ma:showField="CatchAllData" ma:web="5886cc92-a7f3-45d8-90fc-d9bf4c02a4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d6f2f3-afd8-4f8d-86e3-cabbb3849405">
      <Terms xmlns="http://schemas.microsoft.com/office/infopath/2007/PartnerControls"/>
    </lcf76f155ced4ddcb4097134ff3c332f>
    <TaxCatchAll xmlns="5886cc92-a7f3-45d8-90fc-d9bf4c02a41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46319A-DC7A-4BFF-84F3-258B3C6C5C99}"/>
</file>

<file path=customXml/itemProps2.xml><?xml version="1.0" encoding="utf-8"?>
<ds:datastoreItem xmlns:ds="http://schemas.openxmlformats.org/officeDocument/2006/customXml" ds:itemID="{DB017B50-AA63-427A-8102-74D2AE49447A}">
  <ds:schemaRefs>
    <ds:schemaRef ds:uri="http://schemas.microsoft.com/office/2006/metadata/properties"/>
    <ds:schemaRef ds:uri="http://schemas.microsoft.com/office/infopath/2007/PartnerControls"/>
    <ds:schemaRef ds:uri="4fd6f2f3-afd8-4f8d-86e3-cabbb3849405"/>
    <ds:schemaRef ds:uri="5886cc92-a7f3-45d8-90fc-d9bf4c02a413"/>
  </ds:schemaRefs>
</ds:datastoreItem>
</file>

<file path=customXml/itemProps3.xml><?xml version="1.0" encoding="utf-8"?>
<ds:datastoreItem xmlns:ds="http://schemas.openxmlformats.org/officeDocument/2006/customXml" ds:itemID="{3A4AAD15-9762-4368-93DF-CD6D995743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2</vt:i4>
      </vt:variant>
    </vt:vector>
  </HeadingPairs>
  <TitlesOfParts>
    <vt:vector size="8" baseType="lpstr">
      <vt:lpstr>SAŽETAK</vt:lpstr>
      <vt:lpstr> Račun prihoda i rashoda</vt:lpstr>
      <vt:lpstr>Rashodi prema izvorima finan</vt:lpstr>
      <vt:lpstr>Rashodi prema funkcijskoj k </vt:lpstr>
      <vt:lpstr>Račun fin prema izvorima f</vt:lpstr>
      <vt:lpstr>POSEBNI DIO</vt:lpstr>
      <vt:lpstr>' Račun prihoda i rashoda'!Podrucje_ispisa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Ana Marija Elek</cp:lastModifiedBy>
  <cp:lastPrinted>2023-08-24T12:14:57Z</cp:lastPrinted>
  <dcterms:created xsi:type="dcterms:W3CDTF">2022-08-12T12:51:27Z</dcterms:created>
  <dcterms:modified xsi:type="dcterms:W3CDTF">2026-07-27T12:06:44Z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  <property fmtid="{D5CDD505-2E9C-101B-9397-08002B2CF9AE}" pid="3" name="ContentTypeId">
    <vt:lpwstr>0x010100B2D9B40ACEBF84448B22385A6EAD467B</vt:lpwstr>
  </property>
  <property fmtid="{D5CDD505-2E9C-101B-9397-08002B2CF9AE}" pid="4" name="MediaServiceImageTags">
    <vt:lpwstr/>
  </property>
</Properties>
</file>